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filterPrivacy="1"/>
  <xr:revisionPtr revIDLastSave="0" documentId="13_ncr:1_{0AAB2910-3B88-492A-BB90-1700E47BB00D}" xr6:coauthVersionLast="45" xr6:coauthVersionMax="45" xr10:uidLastSave="{00000000-0000-0000-0000-000000000000}"/>
  <bookViews>
    <workbookView xWindow="28680" yWindow="-120" windowWidth="20730" windowHeight="11160" activeTab="1" xr2:uid="{00000000-000D-0000-FFFF-FFFF00000000}"/>
  </bookViews>
  <sheets>
    <sheet name="Start" sheetId="2" r:id="rId1"/>
    <sheet name="MMMYYYY"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1" l="1"/>
  <c r="E55" i="1" l="1"/>
  <c r="I64" i="1" l="1"/>
  <c r="D74" i="1" s="1"/>
  <c r="H64" i="1"/>
  <c r="C74" i="1" s="1"/>
  <c r="I56" i="1"/>
  <c r="D72" i="1" s="1"/>
  <c r="H56" i="1"/>
  <c r="C72" i="1" s="1"/>
  <c r="J35" i="1"/>
  <c r="I46" i="1"/>
  <c r="H46" i="1"/>
  <c r="I38" i="1"/>
  <c r="H38" i="1"/>
  <c r="I27" i="1"/>
  <c r="H27" i="1"/>
  <c r="D68" i="1"/>
  <c r="C68" i="1"/>
  <c r="D59" i="1"/>
  <c r="C59" i="1"/>
  <c r="D51" i="1"/>
  <c r="C51" i="1"/>
  <c r="D46" i="1"/>
  <c r="C46" i="1"/>
  <c r="D38" i="1"/>
  <c r="C38" i="1"/>
  <c r="D28" i="1"/>
  <c r="C28" i="1"/>
  <c r="E35" i="1"/>
  <c r="E31" i="1"/>
  <c r="E17" i="1"/>
  <c r="J51" i="1"/>
  <c r="J53" i="1"/>
  <c r="J50" i="1"/>
  <c r="J52" i="1"/>
  <c r="J18" i="1"/>
  <c r="E18" i="1"/>
  <c r="E45" i="1"/>
  <c r="D73" i="1" l="1"/>
  <c r="C73" i="1"/>
  <c r="D71" i="1"/>
  <c r="D77" i="1" s="1"/>
  <c r="C71" i="1"/>
  <c r="C77" i="1" l="1"/>
  <c r="J12" i="1"/>
  <c r="J8" i="1"/>
  <c r="J10" i="1"/>
  <c r="J6" i="1"/>
  <c r="E19" i="1"/>
  <c r="E20" i="1"/>
  <c r="E21" i="1"/>
  <c r="E22" i="1"/>
  <c r="E23" i="1"/>
  <c r="E24" i="1"/>
  <c r="E25" i="1"/>
  <c r="E26" i="1"/>
  <c r="E27" i="1"/>
  <c r="E54" i="1"/>
  <c r="E56" i="1"/>
  <c r="E57" i="1"/>
  <c r="E58" i="1"/>
  <c r="J61" i="1"/>
  <c r="J62" i="1"/>
  <c r="J63" i="1"/>
  <c r="J49" i="1"/>
  <c r="J54" i="1"/>
  <c r="J55" i="1"/>
  <c r="E62" i="1"/>
  <c r="E63" i="1"/>
  <c r="E64" i="1"/>
  <c r="E65" i="1"/>
  <c r="E66" i="1"/>
  <c r="E67" i="1"/>
  <c r="J17" i="1"/>
  <c r="J19" i="1"/>
  <c r="J20" i="1"/>
  <c r="J21" i="1"/>
  <c r="J22" i="1"/>
  <c r="J23" i="1"/>
  <c r="J24" i="1"/>
  <c r="J25" i="1"/>
  <c r="J26" i="1"/>
  <c r="J31" i="1"/>
  <c r="J38" i="1" s="1"/>
  <c r="J32" i="1"/>
  <c r="J33" i="1"/>
  <c r="J34" i="1"/>
  <c r="J36" i="1"/>
  <c r="J37" i="1"/>
  <c r="J41" i="1"/>
  <c r="J42" i="1"/>
  <c r="J43" i="1"/>
  <c r="J44" i="1"/>
  <c r="J45" i="1"/>
  <c r="E49" i="1"/>
  <c r="E50" i="1"/>
  <c r="E41" i="1"/>
  <c r="E42" i="1"/>
  <c r="E43" i="1"/>
  <c r="E44" i="1"/>
  <c r="E32" i="1"/>
  <c r="E33" i="1"/>
  <c r="E34" i="1"/>
  <c r="E36" i="1"/>
  <c r="E37" i="1"/>
  <c r="E28" i="1" l="1"/>
  <c r="E51" i="1"/>
  <c r="E38" i="1"/>
  <c r="E68" i="1"/>
  <c r="E59" i="1"/>
  <c r="E46" i="1"/>
  <c r="J56" i="1"/>
  <c r="J46" i="1"/>
  <c r="J27" i="1"/>
  <c r="J64" i="1"/>
</calcChain>
</file>

<file path=xl/sharedStrings.xml><?xml version="1.0" encoding="utf-8"?>
<sst xmlns="http://schemas.openxmlformats.org/spreadsheetml/2006/main" count="169" uniqueCount="114">
  <si>
    <t>Income 1</t>
  </si>
  <si>
    <t>Total monthly income</t>
  </si>
  <si>
    <t>Projected Cost</t>
  </si>
  <si>
    <t>Actual Cost</t>
  </si>
  <si>
    <t>Difference</t>
  </si>
  <si>
    <t>Mortgage or rent</t>
  </si>
  <si>
    <t>Phone</t>
  </si>
  <si>
    <t>Electricity</t>
  </si>
  <si>
    <t>Movies</t>
  </si>
  <si>
    <t>Gas</t>
  </si>
  <si>
    <t>Concerts</t>
  </si>
  <si>
    <t>Water and sewer</t>
  </si>
  <si>
    <t>Sporting events</t>
  </si>
  <si>
    <t>Waste removal</t>
  </si>
  <si>
    <t>Other</t>
  </si>
  <si>
    <t>Maintenance or repairs</t>
  </si>
  <si>
    <t>Supplies</t>
  </si>
  <si>
    <t>Personal</t>
  </si>
  <si>
    <t>Vehicle payment</t>
  </si>
  <si>
    <t>Student</t>
  </si>
  <si>
    <t>Bus/taxi fare</t>
  </si>
  <si>
    <t>Credit card</t>
  </si>
  <si>
    <t>Insurance</t>
  </si>
  <si>
    <t>Fuel</t>
  </si>
  <si>
    <t>Maintenance</t>
  </si>
  <si>
    <t>Life</t>
  </si>
  <si>
    <t>Groceries</t>
  </si>
  <si>
    <t>Food</t>
  </si>
  <si>
    <t>Medical</t>
  </si>
  <si>
    <t>Grooming</t>
  </si>
  <si>
    <t>Toys</t>
  </si>
  <si>
    <t>Attorney</t>
  </si>
  <si>
    <t>Alimony</t>
  </si>
  <si>
    <t>Payments on lien or judgment</t>
  </si>
  <si>
    <t>Hair/nails</t>
  </si>
  <si>
    <t>Clothing</t>
  </si>
  <si>
    <t>Dry cleaning</t>
  </si>
  <si>
    <t>Health club</t>
  </si>
  <si>
    <t>Organization dues or fees</t>
  </si>
  <si>
    <t>Subtotal</t>
  </si>
  <si>
    <t>Note: </t>
  </si>
  <si>
    <t>To learn more about tables in the worksheet, press SHIFT and then F10 within a table, select the TABLE option, and then select ALTERNATIVE TEXT.</t>
  </si>
  <si>
    <t>Create a Personal Monthly Budget in this worksheet. Helpful instructions on how to use this worksheet are in cells in this column. Arrow down to get started.</t>
  </si>
  <si>
    <t>About this Template</t>
  </si>
  <si>
    <t>Title of this worksheet is in cell at right. Next instruction is in cell A5.</t>
  </si>
  <si>
    <t>Personal Monthly Budget</t>
  </si>
  <si>
    <t>Actual Monthly Income label is in cell at right. Enter Income 1 in cell C10 and Extra Income in C11 to calculate Total monthly income in C12. Next instruction is in cell A14.</t>
  </si>
  <si>
    <t>Enter details in Housing table starting in cell at right and in Entertainment table starting in cell G14. Next instruction is in cell A27.</t>
  </si>
  <si>
    <t>Enter details in Transportation table starting in cell at right and in Loans table starting in cell G26. Next instruction is in cell A37.</t>
  </si>
  <si>
    <t>Enter details in Food table starting in cell at right and in Savings table starting in cell G42. Next instruction is in cell A50.</t>
  </si>
  <si>
    <t>Enter details in Pets table starting in cell at right and in Gifts table starting in cell G48. Next instruction is in cell A58.</t>
  </si>
  <si>
    <t>Enter details in Personal Care table starting in cell at right and in Legal table starting in cell G54. Next instruction is in cell A61.</t>
  </si>
  <si>
    <t>Total Projected Cost is auto calculated in cell J61, Total Actual Cost in J63, and Total Difference in J65.</t>
  </si>
  <si>
    <t>Projected Monthly Income label is in cell at right. Enter Income 1 in cell C5 and Extra Income in C6 to calculate Total monthly income in C7. Next instruction is in cell A7.</t>
  </si>
  <si>
    <t>Projected Balance is auto calculated in cell H4, Actual Balance in H6, and Difference in H8. Next instruction is in cell A9.</t>
  </si>
  <si>
    <t>Enter details in Insurance table starting in cell at right and in Taxes table starting in cell G35. Next instruction is in cell A44.</t>
  </si>
  <si>
    <t>Income 2</t>
  </si>
  <si>
    <t>Additional Income</t>
  </si>
  <si>
    <t>Monthly Income</t>
  </si>
  <si>
    <t>Expense Budget Management Perameters</t>
  </si>
  <si>
    <t>Category</t>
  </si>
  <si>
    <t>Goal</t>
  </si>
  <si>
    <t>Actual</t>
  </si>
  <si>
    <t>Total</t>
  </si>
  <si>
    <t>Savings</t>
  </si>
  <si>
    <t>Luxury Expenses</t>
  </si>
  <si>
    <t>Charitable Giving</t>
  </si>
  <si>
    <t>Max 50%</t>
  </si>
  <si>
    <t>Min 20%</t>
  </si>
  <si>
    <t>Housing</t>
  </si>
  <si>
    <t>Transportation</t>
  </si>
  <si>
    <t>Savings and Investments</t>
  </si>
  <si>
    <t>Loans</t>
  </si>
  <si>
    <t>Legal</t>
  </si>
  <si>
    <t>Gifts and Donations</t>
  </si>
  <si>
    <t>Tithes and Offerings</t>
  </si>
  <si>
    <t>Charity</t>
  </si>
  <si>
    <t>Pets</t>
  </si>
  <si>
    <t>Personal Care</t>
  </si>
  <si>
    <t>Cable and Internet</t>
  </si>
  <si>
    <t>Car Insurance</t>
  </si>
  <si>
    <t>Registration</t>
  </si>
  <si>
    <t>Home/Renters</t>
  </si>
  <si>
    <t>Health/Medical</t>
  </si>
  <si>
    <t>Disability</t>
  </si>
  <si>
    <t>HOA</t>
  </si>
  <si>
    <t>Monthly Subscriptions</t>
  </si>
  <si>
    <t>Dining Out</t>
  </si>
  <si>
    <t>Shopping</t>
  </si>
  <si>
    <t>Nightlife entertainment</t>
  </si>
  <si>
    <t>Vacations</t>
  </si>
  <si>
    <t>Brokerage Account</t>
  </si>
  <si>
    <t>Emergent Savings</t>
  </si>
  <si>
    <t>Traditional IRA</t>
  </si>
  <si>
    <t>Roth IRA</t>
  </si>
  <si>
    <t>Employer Plan (401K/TSP)</t>
  </si>
  <si>
    <t>Annuities</t>
  </si>
  <si>
    <t>Total Living Expenses</t>
  </si>
  <si>
    <t>Total Savings</t>
  </si>
  <si>
    <t>Total Luxury Expenses</t>
  </si>
  <si>
    <t>Total Charitable Giving</t>
  </si>
  <si>
    <t>Projected Totals</t>
  </si>
  <si>
    <t>Actual Totals</t>
  </si>
  <si>
    <t>Use this Personal Monthly Budget worksheet to track your monthly income and projected/actual expenses.</t>
  </si>
  <si>
    <t>Child Care</t>
  </si>
  <si>
    <t>Certain subcategories of living expenses are subjective and can be classified in the luxury expenses category (e.g. Cable, interet, and childcare).  Change those appropriate subcategories accordingly.  You can combine living expenses and luxury expenses to equal 70% in total expenses.</t>
  </si>
  <si>
    <t xml:space="preserve">All other cells are auto calculated.  </t>
  </si>
  <si>
    <t>Net Surplus</t>
  </si>
  <si>
    <t xml:space="preserve">Total expenses and savings (projected and actual) will trigger red if they exceed the max (for expenses) and fall under the minimum for savings.  
Net Surplus will be green if you have a surplus of monthly income that has not been allocated.  Use this surplus and put to SAVINGS!  If surplus is negative (red), you have negative cash flow and need to reasses your expenses!  </t>
  </si>
  <si>
    <t>Living Expenses (Needs)</t>
  </si>
  <si>
    <t>Luxury Expenses (Wants)</t>
  </si>
  <si>
    <t xml:space="preserve">NOTE:  Manual entries only in orange highligted fields </t>
  </si>
  <si>
    <t>Manual entries only in the orange highligted fields.</t>
  </si>
  <si>
    <t xml:space="preserve">The default budget parameters are 50-20-20-10 for living expenses, savings, luxury expenses, and charitable giving respectively.  Living expenses (needs) are colored red to indicate a MUST-HAVE to budget for immediately.  Savings are colored green to indicate GOOD-to-GO and should be budgeted for at all costs.  Luxury expenses (wants) are colored yellow and indicate to USE CAUTION and think hard about if it is worth budgeting for.  Charitable giving is colored purple to indicate your budgeting and giving out of the goodness of your heart.  The parameters can be changed as desired, but make sure to adhere to the max/min for living expenses and savings.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</si>
</sst>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8" formatCode="&quot;$&quot;#,##0.00_);[Red]\(&quot;$&quot;#,##0.00\)"/>
    <numFmt numFmtId="44" formatCode="_(&quot;$&quot;* #,##0.00_);_(&quot;$&quot;* \(#,##0.00\);_(&quot;$&quot;* &quot;-&quot;??_);_(@_)"/>
    <numFmt numFmtId="164" formatCode="&quot;$&quot;#,##0.00"/>
    <numFmt numFmtId="165" formatCode="[&lt;=9999999]###\-####;\(###\)\ ###\-####"/>
  </numFmts>
  <fonts count="30">
    <font>
      <sz val="10"/>
      <color theme="1" tint="0.24994659260841701"/>
      <name val="Lucida Sans"/>
      <family val="2"/>
      <scheme val="minor"/>
    </font>
    <font>
      <sz val="11"/>
      <color theme="1"/>
      <name val="Lucida Sans"/>
      <family val="2"/>
      <scheme val="minor"/>
    </font>
    <font>
      <sz val="10"/>
      <color theme="1" tint="0.24994659260841701"/>
      <name val="Rockwell"/>
      <family val="2"/>
      <scheme val="major"/>
    </font>
    <font>
      <b/>
      <sz val="10"/>
      <color theme="1" tint="0.24994659260841701"/>
      <name val="Rockwell"/>
      <family val="2"/>
      <scheme val="major"/>
    </font>
    <font>
      <sz val="22"/>
      <color theme="3" tint="0.24994659260841701"/>
      <name val="Rockwell"/>
      <family val="2"/>
      <scheme val="major"/>
    </font>
    <font>
      <sz val="11"/>
      <color theme="0"/>
      <name val="Lucida Sans"/>
      <family val="2"/>
      <scheme val="minor"/>
    </font>
    <font>
      <sz val="11"/>
      <color theme="1" tint="0.24994659260841701"/>
      <name val="Lucida Sans"/>
      <family val="2"/>
      <scheme val="minor"/>
    </font>
    <font>
      <b/>
      <sz val="11"/>
      <color theme="1" tint="0.24994659260841701"/>
      <name val="Lucida Sans"/>
      <family val="2"/>
      <scheme val="minor"/>
    </font>
    <font>
      <sz val="10"/>
      <color theme="0"/>
      <name val="Lucida Sans"/>
      <family val="2"/>
      <scheme val="minor"/>
    </font>
    <font>
      <sz val="16"/>
      <color theme="5" tint="-0.499984740745262"/>
      <name val="Rockwell"/>
      <family val="1"/>
      <scheme val="major"/>
    </font>
    <font>
      <sz val="12"/>
      <name val="Lucida Sans"/>
      <family val="2"/>
      <charset val="238"/>
      <scheme val="minor"/>
    </font>
    <font>
      <sz val="11"/>
      <color theme="4" tint="-0.499984740745262"/>
      <name val="Lucida Sans"/>
      <family val="2"/>
      <scheme val="minor"/>
    </font>
    <font>
      <sz val="14"/>
      <color theme="0"/>
      <name val="Rockwell"/>
      <family val="1"/>
      <scheme val="major"/>
    </font>
    <font>
      <b/>
      <sz val="12"/>
      <name val="Lucida Sans"/>
      <family val="2"/>
      <charset val="238"/>
      <scheme val="minor"/>
    </font>
    <font>
      <sz val="36"/>
      <color theme="5" tint="-0.499984740745262"/>
      <name val="Rockwell"/>
      <family val="2"/>
      <scheme val="major"/>
    </font>
    <font>
      <sz val="12"/>
      <color theme="1" tint="0.24994659260841701"/>
      <name val="Lucida Sans"/>
      <family val="2"/>
      <scheme val="minor"/>
    </font>
    <font>
      <sz val="12"/>
      <color theme="1" tint="0.24994659260841701"/>
      <name val="Rockwell"/>
      <family val="1"/>
      <scheme val="major"/>
    </font>
    <font>
      <b/>
      <sz val="12"/>
      <color theme="1" tint="0.24994659260841701"/>
      <name val="Lucida Sans"/>
      <family val="2"/>
      <charset val="238"/>
      <scheme val="minor"/>
    </font>
    <font>
      <sz val="10"/>
      <color theme="1" tint="0.24994659260841701"/>
      <name val="Lucida Sans"/>
      <family val="2"/>
      <scheme val="minor"/>
    </font>
    <font>
      <b/>
      <sz val="12"/>
      <color theme="0"/>
      <name val="Lucida Sans"/>
      <family val="2"/>
      <scheme val="minor"/>
    </font>
    <font>
      <sz val="12"/>
      <color theme="0"/>
      <name val="Rockwell"/>
      <family val="1"/>
      <scheme val="major"/>
    </font>
    <font>
      <b/>
      <sz val="12"/>
      <color theme="1" tint="0.24994659260841701"/>
      <name val="Rockwell"/>
      <family val="1"/>
      <scheme val="major"/>
    </font>
    <font>
      <b/>
      <sz val="12"/>
      <color theme="0"/>
      <name val="Rockwell"/>
      <family val="1"/>
      <scheme val="major"/>
    </font>
    <font>
      <b/>
      <sz val="14"/>
      <name val="Rockwell"/>
      <family val="1"/>
      <scheme val="major"/>
    </font>
    <font>
      <sz val="14"/>
      <color theme="1" tint="0.24994659260841701"/>
      <name val="Rockwell"/>
      <family val="1"/>
      <scheme val="major"/>
    </font>
    <font>
      <b/>
      <sz val="14"/>
      <color theme="1" tint="0.24994659260841701"/>
      <name val="Rockwell"/>
      <family val="1"/>
      <scheme val="major"/>
    </font>
    <font>
      <sz val="16"/>
      <color theme="1" tint="0.24994659260841701"/>
      <name val="Rockwell"/>
      <family val="1"/>
      <scheme val="major"/>
    </font>
    <font>
      <b/>
      <sz val="12"/>
      <name val="Rockwell"/>
      <family val="1"/>
      <scheme val="major"/>
    </font>
    <font>
      <sz val="14"/>
      <name val="Rockwell"/>
      <family val="1"/>
      <scheme val="major"/>
    </font>
    <font>
      <b/>
      <sz val="12"/>
      <name val="Lucida Sans"/>
      <family val="2"/>
      <scheme val="minor"/>
    </font>
  </fonts>
  <fills count="14">
    <fill>
      <patternFill patternType="none"/>
    </fill>
    <fill>
      <patternFill patternType="gray125"/>
    </fill>
    <fill>
      <patternFill patternType="solid">
        <fgColor theme="4"/>
        <bgColor indexed="64"/>
      </patternFill>
    </fill>
    <fill>
      <patternFill patternType="solid">
        <fgColor theme="6" tint="-0.499984740745262"/>
        <bgColor indexed="64"/>
      </patternFill>
    </fill>
    <fill>
      <patternFill patternType="solid">
        <fgColor theme="7"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rgb="FFFF0000"/>
        <bgColor indexed="64"/>
      </patternFill>
    </fill>
    <fill>
      <patternFill patternType="solid">
        <fgColor theme="5"/>
        <bgColor indexed="64"/>
      </patternFill>
    </fill>
    <fill>
      <patternFill patternType="solid">
        <fgColor rgb="FF7030A0"/>
        <bgColor indexed="64"/>
      </patternFill>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6" tint="0.39997558519241921"/>
        <bgColor indexed="64"/>
      </patternFill>
    </fill>
  </fills>
  <borders count="18">
    <border>
      <left/>
      <right/>
      <top/>
      <bottom/>
      <diagonal/>
    </border>
    <border>
      <left/>
      <right/>
      <top/>
      <bottom style="medium">
        <color theme="4" tint="-0.24994659260841701"/>
      </bottom>
      <diagonal/>
    </border>
    <border>
      <left/>
      <right/>
      <top/>
      <bottom style="thick">
        <color theme="4" tint="0.499984740745262"/>
      </bottom>
      <diagonal/>
    </border>
    <border>
      <left/>
      <right/>
      <top/>
      <bottom style="medium">
        <color theme="4" tint="0.39997558519241921"/>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right style="thin">
        <color theme="0"/>
      </right>
      <top/>
      <bottom/>
      <diagonal/>
    </border>
    <border>
      <left style="medium">
        <color indexed="64"/>
      </left>
      <right style="medium">
        <color indexed="64"/>
      </right>
      <top style="medium">
        <color indexed="64"/>
      </top>
      <bottom style="medium">
        <color indexed="64"/>
      </bottom>
      <diagonal/>
    </border>
  </borders>
  <cellStyleXfs count="8">
    <xf numFmtId="0" fontId="0" fillId="0" borderId="0"/>
    <xf numFmtId="0" fontId="4" fillId="0" borderId="1" applyNumberFormat="0" applyFill="0" applyAlignment="0" applyProtection="0"/>
    <xf numFmtId="0" fontId="2" fillId="0" borderId="2" applyNumberFormat="0" applyFill="0" applyBorder="0" applyAlignment="0" applyProtection="0"/>
    <xf numFmtId="0" fontId="3" fillId="0" borderId="3" applyNumberFormat="0" applyFill="0" applyBorder="0" applyAlignment="0" applyProtection="0"/>
    <xf numFmtId="165" fontId="11" fillId="0" borderId="0" applyFont="0" applyFill="0" applyBorder="0" applyAlignment="0" applyProtection="0"/>
    <xf numFmtId="14" fontId="11" fillId="0" borderId="0" applyFont="0" applyFill="0" applyBorder="0" applyAlignment="0" applyProtection="0"/>
    <xf numFmtId="44" fontId="18" fillId="0" borderId="0" applyFont="0" applyFill="0" applyBorder="0" applyAlignment="0" applyProtection="0"/>
    <xf numFmtId="9" fontId="18" fillId="0" borderId="0" applyFont="0" applyFill="0" applyBorder="0" applyAlignment="0" applyProtection="0"/>
  </cellStyleXfs>
  <cellXfs count="93">
    <xf numFmtId="0" fontId="0" fillId="0" borderId="0" xfId="0"/>
    <xf numFmtId="0" fontId="1" fillId="0" borderId="0" xfId="0" applyFont="1"/>
    <xf numFmtId="0" fontId="2" fillId="0" borderId="0" xfId="0" applyFont="1"/>
    <xf numFmtId="0" fontId="6" fillId="0" borderId="0" xfId="0" applyFont="1" applyAlignment="1">
      <alignment vertical="center" wrapText="1"/>
    </xf>
    <xf numFmtId="0" fontId="5" fillId="0" borderId="0" xfId="0" applyFont="1"/>
    <xf numFmtId="0" fontId="8" fillId="0" borderId="0" xfId="0" applyFont="1"/>
    <xf numFmtId="0" fontId="0" fillId="0" borderId="0" xfId="0" applyAlignment="1">
      <alignment vertical="center"/>
    </xf>
    <xf numFmtId="0" fontId="9" fillId="2" borderId="0" xfId="2" applyFont="1" applyFill="1" applyBorder="1" applyAlignment="1">
      <alignment horizontal="center" vertical="center"/>
    </xf>
    <xf numFmtId="0" fontId="2" fillId="0" borderId="0" xfId="2" applyBorder="1" applyAlignment="1">
      <alignment vertical="center" wrapText="1"/>
    </xf>
    <xf numFmtId="0" fontId="2" fillId="0" borderId="0" xfId="2" applyBorder="1" applyAlignment="1">
      <alignment vertical="center"/>
    </xf>
    <xf numFmtId="0" fontId="15" fillId="0" borderId="0" xfId="0" applyFont="1" applyAlignment="1">
      <alignment vertical="center"/>
    </xf>
    <xf numFmtId="164" fontId="15" fillId="0" borderId="0" xfId="0" applyNumberFormat="1" applyFont="1" applyAlignment="1">
      <alignment vertical="center"/>
    </xf>
    <xf numFmtId="0" fontId="1" fillId="2" borderId="0" xfId="0" applyFont="1" applyFill="1"/>
    <xf numFmtId="0" fontId="4" fillId="2" borderId="0" xfId="1" applyFill="1" applyBorder="1"/>
    <xf numFmtId="0" fontId="14" fillId="2" borderId="0" xfId="1" applyFont="1" applyFill="1" applyBorder="1" applyAlignment="1">
      <alignment vertical="center"/>
    </xf>
    <xf numFmtId="0" fontId="15" fillId="0" borderId="0" xfId="0" applyFont="1"/>
    <xf numFmtId="0" fontId="17" fillId="0" borderId="0" xfId="0" applyFont="1" applyAlignment="1">
      <alignment vertical="center"/>
    </xf>
    <xf numFmtId="0" fontId="5" fillId="0" borderId="0" xfId="0" applyFont="1" applyAlignment="1">
      <alignment wrapText="1"/>
    </xf>
    <xf numFmtId="0" fontId="7" fillId="0" borderId="0" xfId="0" applyFont="1" applyAlignment="1">
      <alignment wrapText="1"/>
    </xf>
    <xf numFmtId="0" fontId="10" fillId="5" borderId="4" xfId="2" applyFont="1" applyFill="1" applyBorder="1" applyAlignment="1">
      <alignment vertical="center"/>
    </xf>
    <xf numFmtId="8" fontId="10" fillId="5" borderId="6" xfId="0" applyNumberFormat="1" applyFont="1" applyFill="1" applyBorder="1" applyAlignment="1">
      <alignment vertical="center"/>
    </xf>
    <xf numFmtId="8" fontId="13" fillId="5" borderId="6" xfId="0" applyNumberFormat="1" applyFont="1" applyFill="1" applyBorder="1" applyAlignment="1">
      <alignment vertical="center"/>
    </xf>
    <xf numFmtId="0" fontId="10" fillId="6" borderId="4" xfId="2" applyFont="1" applyFill="1" applyBorder="1" applyAlignment="1">
      <alignment vertical="center"/>
    </xf>
    <xf numFmtId="0" fontId="20" fillId="3" borderId="0" xfId="0" applyFont="1" applyFill="1" applyAlignment="1">
      <alignment horizontal="left" vertical="center"/>
    </xf>
    <xf numFmtId="0" fontId="20" fillId="3" borderId="0" xfId="2" applyFont="1" applyFill="1" applyBorder="1" applyAlignment="1">
      <alignment horizontal="left" vertical="center"/>
    </xf>
    <xf numFmtId="0" fontId="21" fillId="7" borderId="0" xfId="0" applyFont="1" applyFill="1" applyAlignment="1">
      <alignment vertical="center"/>
    </xf>
    <xf numFmtId="0" fontId="21" fillId="8" borderId="0" xfId="0" applyFont="1" applyFill="1" applyAlignment="1">
      <alignment vertical="center"/>
    </xf>
    <xf numFmtId="0" fontId="22" fillId="7" borderId="0" xfId="0" applyFont="1" applyFill="1" applyAlignment="1">
      <alignment vertical="center"/>
    </xf>
    <xf numFmtId="0" fontId="21" fillId="9" borderId="0" xfId="0" applyFont="1" applyFill="1" applyAlignment="1">
      <alignment vertical="center"/>
    </xf>
    <xf numFmtId="44" fontId="15" fillId="0" borderId="0" xfId="6" applyFont="1" applyAlignment="1">
      <alignment vertical="center"/>
    </xf>
    <xf numFmtId="44" fontId="15" fillId="0" borderId="0" xfId="0" applyNumberFormat="1" applyFont="1" applyAlignment="1">
      <alignment vertical="center"/>
    </xf>
    <xf numFmtId="44" fontId="15" fillId="0" borderId="0" xfId="6" applyFont="1" applyBorder="1" applyAlignment="1">
      <alignment vertical="center"/>
    </xf>
    <xf numFmtId="0" fontId="0" fillId="0" borderId="0" xfId="0" applyBorder="1"/>
    <xf numFmtId="0" fontId="15" fillId="0" borderId="0" xfId="0" applyFont="1" applyBorder="1" applyAlignment="1"/>
    <xf numFmtId="0" fontId="12" fillId="7" borderId="16" xfId="0" applyFont="1" applyFill="1" applyBorder="1"/>
    <xf numFmtId="0" fontId="12" fillId="8" borderId="16" xfId="0" applyFont="1" applyFill="1" applyBorder="1"/>
    <xf numFmtId="0" fontId="12" fillId="9" borderId="16" xfId="0" applyFont="1" applyFill="1" applyBorder="1"/>
    <xf numFmtId="0" fontId="22" fillId="3" borderId="0" xfId="0" applyFont="1" applyFill="1" applyBorder="1"/>
    <xf numFmtId="0" fontId="22" fillId="3" borderId="11" xfId="0" applyFont="1" applyFill="1" applyBorder="1"/>
    <xf numFmtId="44" fontId="16" fillId="0" borderId="13" xfId="6" applyFont="1" applyBorder="1" applyAlignment="1"/>
    <xf numFmtId="44" fontId="16" fillId="0" borderId="0" xfId="6" applyFont="1" applyBorder="1" applyAlignment="1"/>
    <xf numFmtId="44" fontId="16" fillId="0" borderId="0" xfId="6" applyFont="1" applyBorder="1"/>
    <xf numFmtId="44" fontId="16" fillId="0" borderId="7" xfId="6" applyFont="1" applyBorder="1"/>
    <xf numFmtId="44" fontId="16" fillId="0" borderId="6" xfId="6" applyFont="1" applyBorder="1"/>
    <xf numFmtId="44" fontId="16" fillId="0" borderId="15" xfId="6" applyFont="1" applyBorder="1"/>
    <xf numFmtId="8" fontId="10" fillId="0" borderId="6" xfId="0" applyNumberFormat="1" applyFont="1" applyFill="1" applyBorder="1" applyAlignment="1">
      <alignment vertical="center"/>
    </xf>
    <xf numFmtId="0" fontId="0" fillId="0" borderId="0" xfId="0" applyFill="1"/>
    <xf numFmtId="44" fontId="13" fillId="12" borderId="6" xfId="6" applyFont="1" applyFill="1" applyBorder="1" applyAlignment="1">
      <alignment vertical="center"/>
    </xf>
    <xf numFmtId="0" fontId="24" fillId="13" borderId="0" xfId="0" applyFont="1" applyFill="1"/>
    <xf numFmtId="44" fontId="25" fillId="0" borderId="17" xfId="0" applyNumberFormat="1" applyFont="1" applyBorder="1"/>
    <xf numFmtId="44" fontId="26" fillId="0" borderId="17" xfId="0" applyNumberFormat="1" applyFont="1" applyBorder="1"/>
    <xf numFmtId="44" fontId="19" fillId="9" borderId="13" xfId="6" applyFont="1" applyFill="1" applyBorder="1" applyAlignment="1">
      <alignment horizontal="center" vertical="center" wrapText="1"/>
    </xf>
    <xf numFmtId="44" fontId="19" fillId="9" borderId="14" xfId="6" applyFont="1" applyFill="1" applyBorder="1" applyAlignment="1">
      <alignment horizontal="center" vertical="center" wrapText="1"/>
    </xf>
    <xf numFmtId="0" fontId="0" fillId="0" borderId="0" xfId="0" applyAlignment="1">
      <alignment horizontal="center"/>
    </xf>
    <xf numFmtId="0" fontId="15" fillId="0" borderId="11" xfId="0" applyFont="1" applyBorder="1" applyAlignment="1">
      <alignment horizontal="center"/>
    </xf>
    <xf numFmtId="0" fontId="10" fillId="0" borderId="8" xfId="2" applyFont="1" applyFill="1" applyBorder="1" applyAlignment="1">
      <alignment horizontal="left" vertical="center" wrapText="1" indent="1"/>
    </xf>
    <xf numFmtId="0" fontId="10" fillId="0" borderId="7" xfId="2" applyFont="1" applyFill="1" applyBorder="1" applyAlignment="1">
      <alignment horizontal="left" vertical="center" wrapText="1" indent="1"/>
    </xf>
    <xf numFmtId="0" fontId="10" fillId="0" borderId="9" xfId="2" applyFont="1" applyFill="1" applyBorder="1" applyAlignment="1">
      <alignment horizontal="left" vertical="center" wrapText="1" indent="1"/>
    </xf>
    <xf numFmtId="0" fontId="10" fillId="0" borderId="10" xfId="2" applyFont="1" applyFill="1" applyBorder="1" applyAlignment="1">
      <alignment horizontal="left" vertical="center" wrapText="1" indent="1"/>
    </xf>
    <xf numFmtId="0" fontId="10" fillId="0" borderId="11" xfId="2" applyFont="1" applyFill="1" applyBorder="1" applyAlignment="1">
      <alignment horizontal="left" vertical="center" wrapText="1" indent="1"/>
    </xf>
    <xf numFmtId="0" fontId="10" fillId="0" borderId="12" xfId="2" applyFont="1" applyFill="1" applyBorder="1" applyAlignment="1">
      <alignment horizontal="left" vertical="center" wrapText="1" indent="1"/>
    </xf>
    <xf numFmtId="8" fontId="13" fillId="0" borderId="6" xfId="0" applyNumberFormat="1" applyFont="1" applyFill="1" applyBorder="1" applyAlignment="1">
      <alignment horizontal="right" vertical="center" indent="1"/>
    </xf>
    <xf numFmtId="0" fontId="15" fillId="0" borderId="0" xfId="0" applyFont="1" applyAlignment="1">
      <alignment horizontal="center"/>
    </xf>
    <xf numFmtId="0" fontId="19" fillId="9" borderId="13" xfId="2" applyFont="1" applyFill="1" applyBorder="1" applyAlignment="1">
      <alignment horizontal="left" vertical="center" wrapText="1"/>
    </xf>
    <xf numFmtId="0" fontId="19" fillId="9" borderId="14" xfId="2" applyFont="1" applyFill="1" applyBorder="1" applyAlignment="1">
      <alignment horizontal="left" vertical="center" wrapText="1"/>
    </xf>
    <xf numFmtId="9" fontId="10" fillId="4" borderId="13" xfId="2" applyNumberFormat="1" applyFont="1" applyFill="1" applyBorder="1" applyAlignment="1">
      <alignment horizontal="center" vertical="center" wrapText="1"/>
    </xf>
    <xf numFmtId="0" fontId="10" fillId="4" borderId="14" xfId="2" applyFont="1" applyFill="1" applyBorder="1" applyAlignment="1">
      <alignment horizontal="center" vertical="center" wrapText="1"/>
    </xf>
    <xf numFmtId="0" fontId="23" fillId="5" borderId="8" xfId="3" applyFont="1" applyFill="1" applyBorder="1" applyAlignment="1">
      <alignment horizontal="left" vertical="center" wrapText="1"/>
    </xf>
    <xf numFmtId="0" fontId="23" fillId="5" borderId="10" xfId="3" applyFont="1" applyFill="1" applyBorder="1" applyAlignment="1">
      <alignment horizontal="left" vertical="center" wrapText="1"/>
    </xf>
    <xf numFmtId="0" fontId="12" fillId="3" borderId="0" xfId="0" applyFont="1" applyFill="1" applyAlignment="1">
      <alignment horizontal="center" vertical="center"/>
    </xf>
    <xf numFmtId="0" fontId="19" fillId="7" borderId="8" xfId="2" applyFont="1" applyFill="1" applyBorder="1" applyAlignment="1">
      <alignment horizontal="left" vertical="center" wrapText="1"/>
    </xf>
    <xf numFmtId="0" fontId="19" fillId="7" borderId="10" xfId="2" applyFont="1" applyFill="1" applyBorder="1" applyAlignment="1">
      <alignment horizontal="left" vertical="center" wrapText="1"/>
    </xf>
    <xf numFmtId="0" fontId="19" fillId="8" borderId="13" xfId="2" applyFont="1" applyFill="1" applyBorder="1" applyAlignment="1">
      <alignment horizontal="left" vertical="center" wrapText="1"/>
    </xf>
    <xf numFmtId="0" fontId="19" fillId="8" borderId="14" xfId="2" applyFont="1" applyFill="1" applyBorder="1" applyAlignment="1">
      <alignment horizontal="left" vertical="center" wrapText="1"/>
    </xf>
    <xf numFmtId="44" fontId="19" fillId="8" borderId="13" xfId="6" applyFont="1" applyFill="1" applyBorder="1" applyAlignment="1">
      <alignment horizontal="center" vertical="center" wrapText="1"/>
    </xf>
    <xf numFmtId="44" fontId="19" fillId="8" borderId="14" xfId="6" applyFont="1" applyFill="1" applyBorder="1" applyAlignment="1">
      <alignment horizontal="center" vertical="center" wrapText="1"/>
    </xf>
    <xf numFmtId="0" fontId="12" fillId="3" borderId="4" xfId="3" applyFont="1" applyFill="1" applyBorder="1" applyAlignment="1">
      <alignment horizontal="center" vertical="center"/>
    </xf>
    <xf numFmtId="0" fontId="12" fillId="3" borderId="7" xfId="3" applyFont="1" applyFill="1" applyBorder="1" applyAlignment="1">
      <alignment horizontal="center" vertical="center"/>
    </xf>
    <xf numFmtId="44" fontId="19" fillId="7" borderId="13" xfId="6" applyFont="1" applyFill="1" applyBorder="1" applyAlignment="1">
      <alignment horizontal="center" vertical="center" wrapText="1"/>
    </xf>
    <xf numFmtId="44" fontId="19" fillId="7" borderId="14" xfId="6" applyFont="1" applyFill="1" applyBorder="1" applyAlignment="1">
      <alignment horizontal="center" vertical="center" wrapText="1"/>
    </xf>
    <xf numFmtId="0" fontId="10" fillId="4" borderId="13" xfId="2" applyFont="1" applyFill="1" applyBorder="1" applyAlignment="1">
      <alignment horizontal="center" vertical="center" wrapText="1"/>
    </xf>
    <xf numFmtId="44" fontId="10" fillId="11" borderId="6" xfId="6" applyFont="1" applyFill="1" applyBorder="1" applyAlignment="1">
      <alignment vertical="center"/>
    </xf>
    <xf numFmtId="0" fontId="12" fillId="11" borderId="5" xfId="3" applyFont="1" applyFill="1" applyBorder="1" applyAlignment="1">
      <alignment vertical="center"/>
    </xf>
    <xf numFmtId="9" fontId="10" fillId="11" borderId="13" xfId="7" applyFont="1" applyFill="1" applyBorder="1" applyAlignment="1">
      <alignment horizontal="center" vertical="center" wrapText="1"/>
    </xf>
    <xf numFmtId="9" fontId="10" fillId="11" borderId="14" xfId="7" applyFont="1" applyFill="1" applyBorder="1" applyAlignment="1">
      <alignment horizontal="center" vertical="center" wrapText="1"/>
    </xf>
    <xf numFmtId="44" fontId="15" fillId="11" borderId="0" xfId="6" applyFont="1" applyFill="1" applyAlignment="1">
      <alignment vertical="center"/>
    </xf>
    <xf numFmtId="164" fontId="15" fillId="11" borderId="0" xfId="0" applyNumberFormat="1" applyFont="1" applyFill="1" applyAlignment="1">
      <alignment vertical="center"/>
    </xf>
    <xf numFmtId="0" fontId="27" fillId="10" borderId="0" xfId="0" applyFont="1" applyFill="1" applyAlignment="1">
      <alignment vertical="center"/>
    </xf>
    <xf numFmtId="0" fontId="28" fillId="10" borderId="16" xfId="0" applyFont="1" applyFill="1" applyBorder="1" applyAlignment="1"/>
    <xf numFmtId="0" fontId="29" fillId="10" borderId="13" xfId="2" applyFont="1" applyFill="1" applyBorder="1" applyAlignment="1">
      <alignment horizontal="left" vertical="center" wrapText="1"/>
    </xf>
    <xf numFmtId="0" fontId="29" fillId="10" borderId="14" xfId="2" applyFont="1" applyFill="1" applyBorder="1" applyAlignment="1">
      <alignment horizontal="left" vertical="center" wrapText="1"/>
    </xf>
    <xf numFmtId="44" fontId="29" fillId="10" borderId="13" xfId="6" applyFont="1" applyFill="1" applyBorder="1" applyAlignment="1">
      <alignment horizontal="center" vertical="center" wrapText="1"/>
    </xf>
    <xf numFmtId="44" fontId="29" fillId="10" borderId="14" xfId="6" applyFont="1" applyFill="1" applyBorder="1" applyAlignment="1">
      <alignment horizontal="center" vertical="center" wrapText="1"/>
    </xf>
  </cellXfs>
  <cellStyles count="8">
    <cellStyle name="Currency" xfId="6" builtinId="4"/>
    <cellStyle name="Date" xfId="5" xr:uid="{FE33F3B2-B201-45AD-A81E-81BCB12ED9D2}"/>
    <cellStyle name="Heading 1" xfId="1" builtinId="16" customBuiltin="1"/>
    <cellStyle name="Heading 2" xfId="2" builtinId="17" customBuiltin="1"/>
    <cellStyle name="Heading 3" xfId="3" builtinId="18" customBuiltin="1"/>
    <cellStyle name="Normal" xfId="0" builtinId="0" customBuiltin="1"/>
    <cellStyle name="Percent" xfId="7" builtinId="5"/>
    <cellStyle name="Phone" xfId="4" xr:uid="{70E46558-98AC-446F-861A-54F270CBD905}"/>
  </cellStyles>
  <dxfs count="143">
    <dxf>
      <font>
        <b/>
        <i val="0"/>
        <strike val="0"/>
        <condense val="0"/>
        <extend val="0"/>
        <outline val="0"/>
        <shadow val="0"/>
        <u val="none"/>
        <vertAlign val="baseline"/>
        <sz val="12"/>
        <color auto="1"/>
        <name val="Rockwell"/>
        <family val="1"/>
        <scheme val="maj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2"/>
        <color auto="1"/>
        <name val="Rockwell"/>
        <family val="1"/>
        <scheme val="major"/>
      </font>
      <fill>
        <patternFill patternType="solid">
          <fgColor indexed="64"/>
          <bgColor rgb="FFFFFF00"/>
        </patternFill>
      </fill>
      <alignment horizontal="general" vertical="center" textRotation="0" wrapText="0" indent="0" justifyLastLine="0" shrinkToFit="0" readingOrder="0"/>
    </dxf>
    <dxf>
      <font>
        <b/>
        <strike val="0"/>
        <outline val="0"/>
        <shadow val="0"/>
        <u val="none"/>
        <vertAlign val="baseline"/>
        <sz val="12"/>
        <color auto="1"/>
        <name val="Rockwell"/>
        <family val="1"/>
        <scheme val="major"/>
      </font>
      <fill>
        <patternFill patternType="solid">
          <fgColor indexed="64"/>
          <bgColor rgb="FFFFFF00"/>
        </patternFill>
      </fill>
      <alignment horizontal="general" vertical="center" textRotation="0" wrapText="0" indent="0" justifyLastLine="0" shrinkToFit="0" readingOrder="0"/>
    </dxf>
    <dxf>
      <font>
        <strike val="0"/>
        <outline val="0"/>
        <shadow val="0"/>
        <u val="none"/>
        <vertAlign val="baseline"/>
        <sz val="12"/>
        <color theme="1" tint="0.24994659260841701"/>
      </font>
      <fill>
        <patternFill patternType="solid">
          <fgColor indexed="64"/>
          <bgColor rgb="FFFFC000"/>
        </patternFill>
      </fill>
      <alignment horizontal="general" vertical="center" textRotation="0" wrapText="0" indent="0" justifyLastLine="0" shrinkToFit="0" readingOrder="0"/>
    </dxf>
    <dxf>
      <font>
        <strike val="0"/>
        <outline val="0"/>
        <shadow val="0"/>
        <u val="none"/>
        <vertAlign val="baseline"/>
        <sz val="12"/>
        <color theme="1" tint="0.24994659260841701"/>
      </font>
      <alignment horizontal="general" vertical="center" textRotation="0" wrapText="0" indent="0" justifyLastLine="0" shrinkToFit="0" readingOrder="0"/>
    </dxf>
    <dxf>
      <font>
        <strike val="0"/>
        <outline val="0"/>
        <shadow val="0"/>
        <u val="none"/>
        <vertAlign val="baseline"/>
        <sz val="12"/>
        <color theme="1" tint="0.24994659260841701"/>
      </font>
      <fill>
        <patternFill patternType="solid">
          <fgColor indexed="64"/>
          <bgColor rgb="FFFFC000"/>
        </patternFill>
      </fill>
      <alignment horizontal="general" vertical="center" textRotation="0" wrapText="0" indent="0" justifyLastLine="0" shrinkToFit="0" readingOrder="0"/>
    </dxf>
    <dxf>
      <font>
        <strike val="0"/>
        <outline val="0"/>
        <shadow val="0"/>
        <u val="none"/>
        <vertAlign val="baseline"/>
        <sz val="12"/>
        <color theme="1" tint="0.24994659260841701"/>
      </font>
      <alignment horizontal="general" vertical="center" textRotation="0" wrapText="0" indent="0" justifyLastLine="0" shrinkToFit="0" readingOrder="0"/>
    </dxf>
    <dxf>
      <font>
        <strike val="0"/>
        <outline val="0"/>
        <shadow val="0"/>
        <u val="none"/>
        <vertAlign val="baseline"/>
        <sz val="12"/>
        <color theme="1" tint="0.24994659260841701"/>
      </font>
      <fill>
        <patternFill patternType="solid">
          <fgColor indexed="64"/>
          <bgColor rgb="FFFFC000"/>
        </patternFill>
      </fill>
      <alignment horizontal="general" vertical="center" textRotation="0" wrapText="0" indent="0" justifyLastLine="0" shrinkToFit="0" readingOrder="0"/>
    </dxf>
    <dxf>
      <font>
        <strike val="0"/>
        <outline val="0"/>
        <shadow val="0"/>
        <u val="none"/>
        <vertAlign val="baseline"/>
        <sz val="12"/>
        <color theme="1" tint="0.24994659260841701"/>
      </font>
      <alignment horizontal="general" vertical="center" textRotation="0" wrapText="0" indent="0" justifyLastLine="0" shrinkToFit="0" readingOrder="0"/>
    </dxf>
    <dxf>
      <font>
        <strike val="0"/>
        <outline val="0"/>
        <shadow val="0"/>
        <u val="none"/>
        <vertAlign val="baseline"/>
        <sz val="12"/>
        <color theme="1" tint="0.24994659260841701"/>
      </font>
      <fill>
        <patternFill patternType="solid">
          <fgColor indexed="64"/>
          <bgColor rgb="FFFFC000"/>
        </patternFill>
      </fill>
      <alignment horizontal="general" vertical="center" textRotation="0" wrapText="0" indent="0" justifyLastLine="0" shrinkToFit="0" readingOrder="0"/>
    </dxf>
    <dxf>
      <font>
        <strike val="0"/>
        <outline val="0"/>
        <shadow val="0"/>
        <u val="none"/>
        <vertAlign val="baseline"/>
        <sz val="12"/>
        <color theme="1" tint="0.24994659260841701"/>
      </font>
      <alignment horizontal="general" vertical="center" textRotation="0" wrapText="0" indent="0" justifyLastLine="0" shrinkToFit="0" readingOrder="0"/>
    </dxf>
    <dxf>
      <font>
        <strike val="0"/>
        <outline val="0"/>
        <shadow val="0"/>
        <u val="none"/>
        <vertAlign val="baseline"/>
        <sz val="12"/>
        <color theme="1" tint="0.24994659260841701"/>
      </font>
      <fill>
        <patternFill patternType="solid">
          <fgColor indexed="64"/>
          <bgColor rgb="FFFFC000"/>
        </patternFill>
      </fill>
      <alignment horizontal="general" vertical="center" textRotation="0" wrapText="0" indent="0" justifyLastLine="0" shrinkToFit="0" readingOrder="0"/>
    </dxf>
    <dxf>
      <font>
        <strike val="0"/>
        <outline val="0"/>
        <shadow val="0"/>
        <u val="none"/>
        <vertAlign val="baseline"/>
        <sz val="12"/>
        <color theme="1" tint="0.24994659260841701"/>
      </font>
      <alignment horizontal="general" vertical="center" textRotation="0" wrapText="0" indent="0" justifyLastLine="0" shrinkToFit="0" readingOrder="0"/>
    </dxf>
    <dxf>
      <font>
        <strike val="0"/>
        <outline val="0"/>
        <shadow val="0"/>
        <u val="none"/>
        <vertAlign val="baseline"/>
        <sz val="12"/>
        <color theme="1" tint="0.24994659260841701"/>
      </font>
      <fill>
        <patternFill patternType="solid">
          <fgColor indexed="64"/>
          <bgColor rgb="FFFFC000"/>
        </patternFill>
      </fill>
      <alignment horizontal="general" vertical="center" textRotation="0" wrapText="0" indent="0" justifyLastLine="0" shrinkToFit="0" readingOrder="0"/>
    </dxf>
    <dxf>
      <font>
        <strike val="0"/>
        <outline val="0"/>
        <shadow val="0"/>
        <u val="none"/>
        <vertAlign val="baseline"/>
        <sz val="12"/>
        <color theme="1" tint="0.24994659260841701"/>
      </font>
      <alignment horizontal="general" vertical="center" textRotation="0" wrapText="0" indent="0" justifyLastLine="0" shrinkToFit="0" readingOrder="0"/>
    </dxf>
    <dxf>
      <font>
        <strike val="0"/>
        <outline val="0"/>
        <shadow val="0"/>
        <u val="none"/>
        <vertAlign val="baseline"/>
        <sz val="12"/>
        <color theme="1" tint="0.24994659260841701"/>
      </font>
      <fill>
        <patternFill patternType="solid">
          <fgColor indexed="64"/>
          <bgColor rgb="FFFFC000"/>
        </patternFill>
      </fill>
      <alignment horizontal="general" vertical="center" textRotation="0" wrapText="0" indent="0" justifyLastLine="0" shrinkToFit="0" readingOrder="0"/>
    </dxf>
    <dxf>
      <font>
        <strike val="0"/>
        <outline val="0"/>
        <shadow val="0"/>
        <u val="none"/>
        <vertAlign val="baseline"/>
        <sz val="12"/>
        <color theme="1" tint="0.24994659260841701"/>
      </font>
      <alignment horizontal="general" vertical="center" textRotation="0" wrapText="0" indent="0" justifyLastLine="0" shrinkToFit="0" readingOrder="0"/>
    </dxf>
    <dxf>
      <font>
        <strike val="0"/>
        <outline val="0"/>
        <shadow val="0"/>
        <u val="none"/>
        <vertAlign val="baseline"/>
        <sz val="12"/>
        <color theme="1" tint="0.24994659260841701"/>
      </font>
      <fill>
        <patternFill patternType="solid">
          <fgColor indexed="64"/>
          <bgColor rgb="FFFFC000"/>
        </patternFill>
      </fill>
      <alignment horizontal="general" vertical="center" textRotation="0" wrapText="0" indent="0" justifyLastLine="0" shrinkToFit="0" readingOrder="0"/>
    </dxf>
    <dxf>
      <font>
        <strike val="0"/>
        <outline val="0"/>
        <shadow val="0"/>
        <u val="none"/>
        <vertAlign val="baseline"/>
        <sz val="12"/>
        <color theme="1" tint="0.24994659260841701"/>
      </font>
      <alignment horizontal="general" vertical="center" textRotation="0" wrapText="0" indent="0" justifyLastLine="0" shrinkToFit="0" readingOrder="0"/>
    </dxf>
    <dxf>
      <font>
        <strike val="0"/>
        <outline val="0"/>
        <shadow val="0"/>
        <u val="none"/>
        <vertAlign val="baseline"/>
        <sz val="12"/>
        <color theme="1" tint="0.24994659260841701"/>
      </font>
      <numFmt numFmtId="164" formatCode="&quot;$&quot;#,##0.00"/>
      <fill>
        <patternFill patternType="solid">
          <fgColor indexed="64"/>
          <bgColor rgb="FFFFC000"/>
        </patternFill>
      </fill>
      <alignment horizontal="general" vertical="center" textRotation="0" wrapText="0" indent="0" justifyLastLine="0" shrinkToFit="0" readingOrder="0"/>
    </dxf>
    <dxf>
      <font>
        <strike val="0"/>
        <outline val="0"/>
        <shadow val="0"/>
        <u val="none"/>
        <vertAlign val="baseline"/>
        <sz val="12"/>
        <color theme="1" tint="0.24994659260841701"/>
      </font>
      <numFmt numFmtId="164" formatCode="&quot;$&quot;#,##0.00"/>
      <alignment horizontal="general" vertical="center" textRotation="0" wrapText="0" indent="0" justifyLastLine="0" shrinkToFit="0" readingOrder="0"/>
    </dxf>
    <dxf>
      <font>
        <strike val="0"/>
        <outline val="0"/>
        <shadow val="0"/>
        <u val="none"/>
        <vertAlign val="baseline"/>
        <sz val="12"/>
        <color theme="1" tint="0.24994659260841701"/>
      </font>
      <numFmt numFmtId="164" formatCode="&quot;$&quot;#,##0.00"/>
      <fill>
        <patternFill patternType="solid">
          <fgColor indexed="64"/>
          <bgColor rgb="FFFFC000"/>
        </patternFill>
      </fill>
      <alignment horizontal="general" vertical="center" textRotation="0" wrapText="0" indent="0" justifyLastLine="0" shrinkToFit="0" readingOrder="0"/>
    </dxf>
    <dxf>
      <font>
        <strike val="0"/>
        <outline val="0"/>
        <shadow val="0"/>
        <u val="none"/>
        <vertAlign val="baseline"/>
        <sz val="12"/>
        <color theme="1" tint="0.24994659260841701"/>
      </font>
      <alignment horizontal="general" vertical="center" textRotation="0" wrapText="0" indent="0" justifyLastLine="0" shrinkToFit="0" readingOrder="0"/>
    </dxf>
    <dxf>
      <font>
        <strike val="0"/>
        <outline val="0"/>
        <shadow val="0"/>
        <u val="none"/>
        <vertAlign val="baseline"/>
        <sz val="12"/>
        <color theme="1" tint="0.24994659260841701"/>
      </font>
      <fill>
        <patternFill patternType="solid">
          <fgColor indexed="64"/>
          <bgColor rgb="FFFFC000"/>
        </patternFill>
      </fill>
      <alignment horizontal="general" vertical="center" textRotation="0" wrapText="0" indent="0" justifyLastLine="0" shrinkToFit="0" readingOrder="0"/>
    </dxf>
    <dxf>
      <font>
        <strike val="0"/>
        <outline val="0"/>
        <shadow val="0"/>
        <u val="none"/>
        <vertAlign val="baseline"/>
        <sz val="12"/>
        <color theme="1" tint="0.24994659260841701"/>
      </font>
      <alignment horizontal="general" vertical="center" textRotation="0" wrapText="0" indent="0" justifyLastLine="0" shrinkToFit="0" readingOrder="0"/>
    </dxf>
    <dxf>
      <font>
        <strike val="0"/>
        <outline val="0"/>
        <shadow val="0"/>
        <u val="none"/>
        <vertAlign val="baseline"/>
        <sz val="12"/>
        <color theme="1" tint="0.24994659260841701"/>
      </font>
      <fill>
        <patternFill patternType="solid">
          <fgColor indexed="64"/>
          <bgColor rgb="FFFFC000"/>
        </patternFill>
      </fill>
      <alignment horizontal="general" vertical="center" textRotation="0" wrapText="0" indent="0" justifyLastLine="0" shrinkToFit="0" readingOrder="0"/>
    </dxf>
    <dxf>
      <font>
        <strike val="0"/>
        <outline val="0"/>
        <shadow val="0"/>
        <u val="none"/>
        <vertAlign val="baseline"/>
        <sz val="12"/>
        <color theme="1" tint="0.24994659260841701"/>
      </font>
      <alignment horizontal="general" vertical="center" textRotation="0" wrapText="0" indent="0" justifyLastLine="0" shrinkToFit="0" readingOrder="0"/>
    </dxf>
    <dxf>
      <font>
        <strike val="0"/>
        <outline val="0"/>
        <shadow val="0"/>
        <u val="none"/>
        <vertAlign val="baseline"/>
        <sz val="12"/>
        <color theme="1" tint="0.24994659260841701"/>
      </font>
      <fill>
        <patternFill patternType="solid">
          <fgColor indexed="64"/>
          <bgColor rgb="FFFFC000"/>
        </patternFill>
      </fill>
      <alignment horizontal="general" vertical="center" textRotation="0" wrapText="0" indent="0" justifyLastLine="0" shrinkToFit="0" readingOrder="0"/>
    </dxf>
    <dxf>
      <font>
        <strike val="0"/>
        <outline val="0"/>
        <shadow val="0"/>
        <u val="none"/>
        <vertAlign val="baseline"/>
        <sz val="12"/>
        <color theme="1" tint="0.24994659260841701"/>
      </font>
      <alignment horizontal="general" vertical="center" textRotation="0" wrapText="0" indent="0" justifyLastLine="0" shrinkToFit="0" readingOrder="0"/>
    </dxf>
    <dxf>
      <font>
        <strike val="0"/>
        <outline val="0"/>
        <shadow val="0"/>
        <u val="none"/>
        <vertAlign val="baseline"/>
        <sz val="12"/>
        <color theme="1" tint="0.24994659260841701"/>
      </font>
      <fill>
        <patternFill patternType="solid">
          <fgColor indexed="64"/>
          <bgColor rgb="FFFFC000"/>
        </patternFill>
      </fill>
      <alignment horizontal="general" vertical="center" textRotation="0" wrapText="0" indent="0" justifyLastLine="0" shrinkToFit="0" readingOrder="0"/>
    </dxf>
    <dxf>
      <font>
        <strike val="0"/>
        <outline val="0"/>
        <shadow val="0"/>
        <u val="none"/>
        <vertAlign val="baseline"/>
        <sz val="12"/>
        <color theme="1" tint="0.24994659260841701"/>
      </font>
      <alignment horizontal="general" vertical="center" textRotation="0" wrapText="0" indent="0" justifyLastLine="0" shrinkToFit="0" readingOrder="0"/>
    </dxf>
    <dxf>
      <font>
        <strike val="0"/>
        <outline val="0"/>
        <shadow val="0"/>
        <u val="none"/>
        <vertAlign val="baseline"/>
        <sz val="12"/>
        <color theme="1" tint="0.24994659260841701"/>
      </font>
      <fill>
        <patternFill patternType="solid">
          <fgColor indexed="64"/>
          <bgColor rgb="FFFFC000"/>
        </patternFill>
      </fill>
      <alignment horizontal="general" vertical="center" textRotation="0" wrapText="0" indent="0" justifyLastLine="0" shrinkToFit="0" readingOrder="0"/>
    </dxf>
    <dxf>
      <font>
        <strike val="0"/>
        <outline val="0"/>
        <shadow val="0"/>
        <u val="none"/>
        <vertAlign val="baseline"/>
        <sz val="12"/>
        <color theme="1" tint="0.24994659260841701"/>
      </font>
      <alignment horizontal="general" vertical="center" textRotation="0" wrapText="0" indent="0" justifyLastLine="0" shrinkToFit="0" readingOrder="0"/>
    </dxf>
    <dxf>
      <font>
        <strike val="0"/>
        <outline val="0"/>
        <shadow val="0"/>
        <u val="none"/>
        <vertAlign val="baseline"/>
        <sz val="12"/>
        <color theme="1" tint="0.24994659260841701"/>
      </font>
      <fill>
        <patternFill patternType="solid">
          <fgColor indexed="64"/>
          <bgColor rgb="FFFFC000"/>
        </patternFill>
      </fill>
      <alignment horizontal="general" vertical="center" textRotation="0" wrapText="0" indent="0" justifyLastLine="0" shrinkToFit="0" readingOrder="0"/>
    </dxf>
    <dxf>
      <font>
        <strike val="0"/>
        <outline val="0"/>
        <shadow val="0"/>
        <u val="none"/>
        <vertAlign val="baseline"/>
        <sz val="12"/>
        <color theme="1" tint="0.24994659260841701"/>
      </font>
      <alignment horizontal="general" vertical="center" textRotation="0" wrapText="0" indent="0" justifyLastLine="0" shrinkToFit="0" readingOrder="0"/>
    </dxf>
    <dxf>
      <font>
        <strike val="0"/>
        <outline val="0"/>
        <shadow val="0"/>
        <u val="none"/>
        <vertAlign val="baseline"/>
        <sz val="12"/>
        <color theme="1" tint="0.24994659260841701"/>
      </font>
      <fill>
        <patternFill patternType="solid">
          <fgColor indexed="64"/>
          <bgColor rgb="FFFFC000"/>
        </patternFill>
      </fill>
      <alignment horizontal="general" vertical="center" textRotation="0" wrapText="0" indent="0" justifyLastLine="0" shrinkToFit="0" readingOrder="0"/>
    </dxf>
    <dxf>
      <font>
        <strike val="0"/>
        <outline val="0"/>
        <shadow val="0"/>
        <u val="none"/>
        <vertAlign val="baseline"/>
        <sz val="12"/>
        <color theme="1" tint="0.24994659260841701"/>
      </font>
      <alignment horizontal="general" vertical="center" textRotation="0" wrapText="0" indent="0" justifyLastLine="0" shrinkToFit="0" readingOrder="0"/>
    </dxf>
    <dxf>
      <font>
        <strike val="0"/>
        <outline val="0"/>
        <shadow val="0"/>
        <u val="none"/>
        <vertAlign val="baseline"/>
        <sz val="12"/>
        <color theme="1" tint="0.24994659260841701"/>
      </font>
      <fill>
        <patternFill patternType="solid">
          <fgColor indexed="64"/>
          <bgColor rgb="FFFFC000"/>
        </patternFill>
      </fill>
      <alignment horizontal="general" vertical="center" textRotation="0" wrapText="0" indent="0" justifyLastLine="0" shrinkToFit="0" readingOrder="0"/>
    </dxf>
    <dxf>
      <font>
        <strike val="0"/>
        <outline val="0"/>
        <shadow val="0"/>
        <u val="none"/>
        <vertAlign val="baseline"/>
        <sz val="12"/>
        <color theme="1" tint="0.24994659260841701"/>
      </font>
      <alignment horizontal="general" vertical="center" textRotation="0" wrapText="0" indent="0" justifyLastLine="0" shrinkToFit="0" readingOrder="0"/>
    </dxf>
    <dxf>
      <font>
        <strike val="0"/>
        <outline val="0"/>
        <shadow val="0"/>
        <u val="none"/>
        <vertAlign val="baseline"/>
        <sz val="12"/>
        <color theme="1" tint="0.24994659260841701"/>
        <name val="Lucida Sans"/>
        <family val="2"/>
        <scheme val="minor"/>
      </font>
      <fill>
        <patternFill patternType="solid">
          <fgColor indexed="64"/>
          <bgColor rgb="FFFFC000"/>
        </patternFill>
      </fill>
      <alignment horizontal="general" vertical="center" textRotation="0" wrapText="0" indent="0" justifyLastLine="0" shrinkToFit="0" readingOrder="0"/>
    </dxf>
    <dxf>
      <font>
        <strike val="0"/>
        <outline val="0"/>
        <shadow val="0"/>
        <u val="none"/>
        <vertAlign val="baseline"/>
        <sz val="12"/>
        <color theme="1" tint="0.24994659260841701"/>
        <name val="Lucida Sans"/>
        <family val="2"/>
        <scheme val="minor"/>
      </font>
      <alignment horizontal="general" vertical="center" textRotation="0" wrapText="0" indent="0" justifyLastLine="0" shrinkToFit="0" readingOrder="0"/>
    </dxf>
    <dxf>
      <font>
        <strike val="0"/>
        <outline val="0"/>
        <shadow val="0"/>
        <u val="none"/>
        <vertAlign val="baseline"/>
        <sz val="12"/>
        <color theme="1" tint="0.24994659260841701"/>
        <name val="Lucida Sans"/>
        <family val="2"/>
        <scheme val="minor"/>
      </font>
      <fill>
        <patternFill patternType="solid">
          <fgColor indexed="64"/>
          <bgColor rgb="FFFFC000"/>
        </patternFill>
      </fill>
      <alignment horizontal="general" vertical="center" textRotation="0" wrapText="0" indent="0" justifyLastLine="0" shrinkToFit="0" readingOrder="0"/>
    </dxf>
    <dxf>
      <font>
        <strike val="0"/>
        <outline val="0"/>
        <shadow val="0"/>
        <u val="none"/>
        <vertAlign val="baseline"/>
        <sz val="12"/>
        <color theme="1" tint="0.24994659260841701"/>
        <name val="Lucida Sans"/>
        <family val="2"/>
        <scheme val="minor"/>
      </font>
      <alignment horizontal="general" vertical="center" textRotation="0" wrapText="0" indent="0" justifyLastLine="0" shrinkToFit="0" readingOrder="0"/>
    </dxf>
    <dxf>
      <font>
        <strike val="0"/>
        <outline val="0"/>
        <shadow val="0"/>
        <u val="none"/>
        <vertAlign val="baseline"/>
        <sz val="12"/>
        <color theme="1" tint="0.24994659260841701"/>
        <name val="Lucida Sans"/>
        <family val="2"/>
        <scheme val="minor"/>
      </font>
      <fill>
        <patternFill patternType="solid">
          <fgColor indexed="64"/>
          <bgColor rgb="FFFFC000"/>
        </patternFill>
      </fill>
      <alignment horizontal="general" vertical="center" textRotation="0" wrapText="0" indent="0" justifyLastLine="0" shrinkToFit="0" readingOrder="0"/>
    </dxf>
    <dxf>
      <font>
        <strike val="0"/>
        <outline val="0"/>
        <shadow val="0"/>
        <u val="none"/>
        <vertAlign val="baseline"/>
        <sz val="12"/>
        <color theme="1" tint="0.24994659260841701"/>
        <name val="Lucida Sans"/>
        <family val="2"/>
        <scheme val="minor"/>
      </font>
      <alignment horizontal="general" vertical="center" textRotation="0" wrapText="0" indent="0" justifyLastLine="0" shrinkToFit="0" readingOrder="0"/>
    </dxf>
    <dxf>
      <font>
        <strike val="0"/>
        <outline val="0"/>
        <shadow val="0"/>
        <u val="none"/>
        <vertAlign val="baseline"/>
        <sz val="12"/>
        <color theme="1" tint="0.24994659260841701"/>
        <name val="Lucida Sans"/>
        <family val="2"/>
        <scheme val="minor"/>
      </font>
      <fill>
        <patternFill patternType="solid">
          <fgColor indexed="64"/>
          <bgColor rgb="FFFFC000"/>
        </patternFill>
      </fill>
      <alignment horizontal="general" vertical="center" textRotation="0" wrapText="0" indent="0" justifyLastLine="0" shrinkToFit="0" readingOrder="0"/>
    </dxf>
    <dxf>
      <font>
        <strike val="0"/>
        <outline val="0"/>
        <shadow val="0"/>
        <u val="none"/>
        <vertAlign val="baseline"/>
        <sz val="12"/>
        <color theme="1" tint="0.24994659260841701"/>
        <name val="Lucida Sans"/>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2"/>
        <color theme="1" tint="0.24994659260841701"/>
        <name val="Lucida Sans"/>
        <family val="2"/>
        <scheme val="minor"/>
      </font>
      <numFmt numFmtId="34" formatCode="_(&quot;$&quot;* #,##0.00_);_(&quot;$&quot;* \(#,##0.00\);_(&quot;$&quot;* &quot;-&quot;??_);_(@_)"/>
      <alignment horizontal="general" vertical="center" textRotation="0" wrapText="0" indent="0" justifyLastLine="0" shrinkToFit="0" readingOrder="0"/>
    </dxf>
    <dxf>
      <font>
        <b val="0"/>
        <i val="0"/>
        <strike val="0"/>
        <condense val="0"/>
        <extend val="0"/>
        <outline val="0"/>
        <shadow val="0"/>
        <u val="none"/>
        <vertAlign val="baseline"/>
        <sz val="12"/>
        <color theme="1" tint="0.24994659260841701"/>
        <name val="Lucida Sans"/>
        <family val="2"/>
        <scheme val="minor"/>
      </font>
      <numFmt numFmtId="34" formatCode="_(&quot;$&quot;* #,##0.00_);_(&quot;$&quot;* \(#,##0.00\);_(&quot;$&quot;* &quot;-&quot;??_);_(@_)"/>
      <alignment horizontal="general" vertical="center" textRotation="0" wrapText="0" indent="0" justifyLastLine="0" shrinkToFit="0" readingOrder="0"/>
    </dxf>
    <dxf>
      <font>
        <b val="0"/>
        <i val="0"/>
        <strike val="0"/>
        <condense val="0"/>
        <extend val="0"/>
        <outline val="0"/>
        <shadow val="0"/>
        <u val="none"/>
        <vertAlign val="baseline"/>
        <sz val="12"/>
        <color theme="1" tint="0.24994659260841701"/>
        <name val="Lucida Sans"/>
        <family val="2"/>
        <scheme val="minor"/>
      </font>
      <numFmt numFmtId="34" formatCode="_(&quot;$&quot;* #,##0.00_);_(&quot;$&quot;* \(#,##0.00\);_(&quot;$&quot;* &quot;-&quot;??_);_(@_)"/>
      <alignment horizontal="general" vertical="center" textRotation="0" wrapText="0" indent="0" justifyLastLine="0" shrinkToFit="0" readingOrder="0"/>
    </dxf>
    <dxf>
      <font>
        <b/>
        <i val="0"/>
        <strike val="0"/>
        <condense val="0"/>
        <extend val="0"/>
        <outline val="0"/>
        <shadow val="0"/>
        <u val="none"/>
        <vertAlign val="baseline"/>
        <sz val="12"/>
        <color theme="1" tint="0.24994659260841701"/>
        <name val="Lucida Sans"/>
        <family val="2"/>
        <charset val="238"/>
        <scheme val="minor"/>
      </font>
      <alignment horizontal="general" vertical="center" textRotation="0" wrapText="0" indent="0" justifyLastLine="0" shrinkToFit="0" readingOrder="0"/>
    </dxf>
    <dxf>
      <font>
        <strike val="0"/>
        <outline val="0"/>
        <shadow val="0"/>
        <u val="none"/>
        <vertAlign val="baseline"/>
        <sz val="12"/>
        <color theme="1" tint="0.24994659260841701"/>
      </font>
    </dxf>
    <dxf>
      <font>
        <strike val="0"/>
        <outline val="0"/>
        <shadow val="0"/>
        <u val="none"/>
        <vertAlign val="baseline"/>
        <sz val="12"/>
        <color theme="1" tint="0.24994659260841701"/>
      </font>
    </dxf>
    <dxf>
      <font>
        <b val="0"/>
        <i val="0"/>
        <strike val="0"/>
        <condense val="0"/>
        <extend val="0"/>
        <outline val="0"/>
        <shadow val="0"/>
        <u val="none"/>
        <vertAlign val="baseline"/>
        <sz val="12"/>
        <color theme="1" tint="0.24994659260841701"/>
        <name val="Lucida Sans"/>
        <family val="2"/>
        <scheme val="minor"/>
      </font>
      <numFmt numFmtId="34" formatCode="_(&quot;$&quot;* #,##0.00_);_(&quot;$&quot;* \(#,##0.00\);_(&quot;$&quot;* &quot;-&quot;??_);_(@_)"/>
      <alignment horizontal="general" vertical="center" textRotation="0" wrapText="0" indent="0" justifyLastLine="0" shrinkToFit="0" readingOrder="0"/>
    </dxf>
    <dxf>
      <font>
        <b val="0"/>
        <i val="0"/>
        <strike val="0"/>
        <condense val="0"/>
        <extend val="0"/>
        <outline val="0"/>
        <shadow val="0"/>
        <u val="none"/>
        <vertAlign val="baseline"/>
        <sz val="12"/>
        <color theme="1" tint="0.24994659260841701"/>
        <name val="Lucida Sans"/>
        <family val="2"/>
        <scheme val="minor"/>
      </font>
      <numFmt numFmtId="34" formatCode="_(&quot;$&quot;* #,##0.00_);_(&quot;$&quot;* \(#,##0.00\);_(&quot;$&quot;* &quot;-&quot;??_);_(@_)"/>
      <alignment horizontal="general" vertical="center" textRotation="0" wrapText="0" indent="0" justifyLastLine="0" shrinkToFit="0" readingOrder="0"/>
    </dxf>
    <dxf>
      <font>
        <b val="0"/>
        <i val="0"/>
        <strike val="0"/>
        <condense val="0"/>
        <extend val="0"/>
        <outline val="0"/>
        <shadow val="0"/>
        <u val="none"/>
        <vertAlign val="baseline"/>
        <sz val="12"/>
        <color theme="1" tint="0.24994659260841701"/>
        <name val="Lucida Sans"/>
        <family val="2"/>
        <scheme val="minor"/>
      </font>
      <numFmt numFmtId="34" formatCode="_(&quot;$&quot;* #,##0.00_);_(&quot;$&quot;* \(#,##0.00\);_(&quot;$&quot;* &quot;-&quot;??_);_(@_)"/>
      <alignment horizontal="general" vertical="center" textRotation="0" wrapText="0" indent="0" justifyLastLine="0" shrinkToFit="0" readingOrder="0"/>
    </dxf>
    <dxf>
      <font>
        <b/>
        <i val="0"/>
        <strike val="0"/>
        <condense val="0"/>
        <extend val="0"/>
        <outline val="0"/>
        <shadow val="0"/>
        <u val="none"/>
        <vertAlign val="baseline"/>
        <sz val="12"/>
        <color theme="1" tint="0.24994659260841701"/>
        <name val="Lucida Sans"/>
        <family val="2"/>
        <charset val="238"/>
        <scheme val="minor"/>
      </font>
      <alignment horizontal="general" vertical="center" textRotation="0" wrapText="0" indent="0" justifyLastLine="0" shrinkToFit="0" readingOrder="0"/>
    </dxf>
    <dxf>
      <font>
        <strike val="0"/>
        <outline val="0"/>
        <shadow val="0"/>
        <u val="none"/>
        <vertAlign val="baseline"/>
        <sz val="12"/>
        <color theme="1" tint="0.24994659260841701"/>
      </font>
    </dxf>
    <dxf>
      <font>
        <strike val="0"/>
        <outline val="0"/>
        <shadow val="0"/>
        <u val="none"/>
        <vertAlign val="baseline"/>
        <sz val="12"/>
        <color theme="1" tint="0.24994659260841701"/>
      </font>
    </dxf>
    <dxf>
      <font>
        <b/>
        <i val="0"/>
        <strike val="0"/>
        <condense val="0"/>
        <extend val="0"/>
        <outline val="0"/>
        <shadow val="0"/>
        <u val="none"/>
        <vertAlign val="baseline"/>
        <sz val="12"/>
        <color theme="1" tint="0.24994659260841701"/>
        <name val="Rockwell"/>
        <family val="1"/>
        <scheme val="major"/>
      </font>
      <fill>
        <patternFill patternType="none">
          <fgColor indexed="64"/>
          <bgColor rgb="FFFF000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tint="0.24994659260841701"/>
        <name val="Lucida Sans"/>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2"/>
        <color theme="1" tint="0.24994659260841701"/>
        <name val="Lucida Sans"/>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2"/>
        <color theme="1" tint="0.24994659260841701"/>
        <name val="Lucida Sans"/>
        <family val="2"/>
        <scheme val="minor"/>
      </font>
      <alignment horizontal="general" vertical="center" textRotation="0" wrapText="0" indent="0" justifyLastLine="0" shrinkToFit="0" readingOrder="0"/>
    </dxf>
    <dxf>
      <font>
        <b/>
        <i val="0"/>
        <strike val="0"/>
        <condense val="0"/>
        <extend val="0"/>
        <outline val="0"/>
        <shadow val="0"/>
        <u val="none"/>
        <vertAlign val="baseline"/>
        <sz val="12"/>
        <color theme="1" tint="0.24994659260841701"/>
        <name val="Lucida Sans"/>
        <family val="2"/>
        <charset val="238"/>
        <scheme val="minor"/>
      </font>
      <alignment horizontal="general" vertical="center" textRotation="0" wrapText="0" indent="0" justifyLastLine="0" shrinkToFit="0" readingOrder="0"/>
    </dxf>
    <dxf>
      <font>
        <strike val="0"/>
        <outline val="0"/>
        <shadow val="0"/>
        <u val="none"/>
        <vertAlign val="baseline"/>
        <sz val="12"/>
        <color theme="1" tint="0.24994659260841701"/>
      </font>
    </dxf>
    <dxf>
      <font>
        <strike val="0"/>
        <outline val="0"/>
        <shadow val="0"/>
        <u val="none"/>
        <vertAlign val="baseline"/>
        <sz val="12"/>
        <color theme="1" tint="0.24994659260841701"/>
      </font>
    </dxf>
    <dxf>
      <font>
        <b val="0"/>
        <i val="0"/>
        <strike val="0"/>
        <condense val="0"/>
        <extend val="0"/>
        <outline val="0"/>
        <shadow val="0"/>
        <u val="none"/>
        <vertAlign val="baseline"/>
        <sz val="12"/>
        <color theme="1" tint="0.24994659260841701"/>
        <name val="Lucida Sans"/>
        <family val="2"/>
        <scheme val="minor"/>
      </font>
      <numFmt numFmtId="34" formatCode="_(&quot;$&quot;* #,##0.00_);_(&quot;$&quot;* \(#,##0.00\);_(&quot;$&quot;* &quot;-&quot;??_);_(@_)"/>
      <alignment horizontal="general" vertical="center" textRotation="0" wrapText="0" indent="0" justifyLastLine="0" shrinkToFit="0" readingOrder="0"/>
    </dxf>
    <dxf>
      <font>
        <b val="0"/>
        <i val="0"/>
        <strike val="0"/>
        <condense val="0"/>
        <extend val="0"/>
        <outline val="0"/>
        <shadow val="0"/>
        <u val="none"/>
        <vertAlign val="baseline"/>
        <sz val="12"/>
        <color theme="1" tint="0.24994659260841701"/>
        <name val="Lucida Sans"/>
        <family val="2"/>
        <scheme val="minor"/>
      </font>
      <numFmt numFmtId="34" formatCode="_(&quot;$&quot;* #,##0.00_);_(&quot;$&quot;* \(#,##0.00\);_(&quot;$&quot;* &quot;-&quot;??_);_(@_)"/>
      <alignment horizontal="general" vertical="center" textRotation="0" wrapText="0" indent="0" justifyLastLine="0" shrinkToFit="0" readingOrder="0"/>
    </dxf>
    <dxf>
      <font>
        <b val="0"/>
        <i val="0"/>
        <strike val="0"/>
        <condense val="0"/>
        <extend val="0"/>
        <outline val="0"/>
        <shadow val="0"/>
        <u val="none"/>
        <vertAlign val="baseline"/>
        <sz val="12"/>
        <color theme="1" tint="0.24994659260841701"/>
        <name val="Lucida Sans"/>
        <family val="2"/>
        <scheme val="minor"/>
      </font>
      <numFmt numFmtId="34" formatCode="_(&quot;$&quot;* #,##0.00_);_(&quot;$&quot;* \(#,##0.00\);_(&quot;$&quot;* &quot;-&quot;??_);_(@_)"/>
      <alignment horizontal="general" vertical="center" textRotation="0" wrapText="0" indent="0" justifyLastLine="0" shrinkToFit="0" readingOrder="0"/>
    </dxf>
    <dxf>
      <font>
        <b/>
        <i val="0"/>
        <strike val="0"/>
        <condense val="0"/>
        <extend val="0"/>
        <outline val="0"/>
        <shadow val="0"/>
        <u val="none"/>
        <vertAlign val="baseline"/>
        <sz val="12"/>
        <color theme="1" tint="0.24994659260841701"/>
        <name val="Lucida Sans"/>
        <family val="2"/>
        <charset val="238"/>
        <scheme val="minor"/>
      </font>
      <alignment horizontal="general" vertical="center" textRotation="0" wrapText="0" indent="0" justifyLastLine="0" shrinkToFit="0" readingOrder="0"/>
    </dxf>
    <dxf>
      <font>
        <strike val="0"/>
        <outline val="0"/>
        <shadow val="0"/>
        <u val="none"/>
        <vertAlign val="baseline"/>
        <sz val="12"/>
        <color theme="1" tint="0.24994659260841701"/>
      </font>
    </dxf>
    <dxf>
      <font>
        <strike val="0"/>
        <outline val="0"/>
        <shadow val="0"/>
        <u val="none"/>
        <vertAlign val="baseline"/>
        <sz val="12"/>
        <color theme="1" tint="0.24994659260841701"/>
      </font>
    </dxf>
    <dxf>
      <font>
        <b/>
        <i val="0"/>
        <strike val="0"/>
        <condense val="0"/>
        <extend val="0"/>
        <outline val="0"/>
        <shadow val="0"/>
        <u val="none"/>
        <vertAlign val="baseline"/>
        <sz val="12"/>
        <color theme="1" tint="0.24994659260841701"/>
        <name val="Rockwell"/>
        <family val="1"/>
        <scheme val="major"/>
      </font>
      <fill>
        <patternFill patternType="none">
          <fgColor indexed="64"/>
          <bgColor rgb="FF7030A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tint="0.24994659260841701"/>
        <name val="Lucida Sans"/>
        <family val="2"/>
        <scheme val="minor"/>
      </font>
      <numFmt numFmtId="164" formatCode="&quot;$&quot;#,##0.00"/>
      <alignment horizontal="general" vertical="center" textRotation="0" wrapText="0" indent="0" justifyLastLine="0" shrinkToFit="0" readingOrder="0"/>
    </dxf>
    <dxf>
      <font>
        <b val="0"/>
        <i val="0"/>
        <strike val="0"/>
        <condense val="0"/>
        <extend val="0"/>
        <outline val="0"/>
        <shadow val="0"/>
        <u val="none"/>
        <vertAlign val="baseline"/>
        <sz val="12"/>
        <color theme="1" tint="0.24994659260841701"/>
        <name val="Lucida Sans"/>
        <family val="2"/>
        <scheme val="minor"/>
      </font>
      <numFmt numFmtId="164" formatCode="&quot;$&quot;#,##0.00"/>
      <alignment horizontal="general" vertical="center" textRotation="0" wrapText="0" indent="0" justifyLastLine="0" shrinkToFit="0" readingOrder="0"/>
    </dxf>
    <dxf>
      <font>
        <b val="0"/>
        <i val="0"/>
        <strike val="0"/>
        <condense val="0"/>
        <extend val="0"/>
        <outline val="0"/>
        <shadow val="0"/>
        <u val="none"/>
        <vertAlign val="baseline"/>
        <sz val="12"/>
        <color theme="1" tint="0.24994659260841701"/>
        <name val="Lucida Sans"/>
        <family val="2"/>
        <scheme val="minor"/>
      </font>
      <numFmt numFmtId="164" formatCode="&quot;$&quot;#,##0.00"/>
      <alignment horizontal="general" vertical="center" textRotation="0" wrapText="0" indent="0" justifyLastLine="0" shrinkToFit="0" readingOrder="0"/>
    </dxf>
    <dxf>
      <font>
        <b/>
        <i val="0"/>
        <strike val="0"/>
        <condense val="0"/>
        <extend val="0"/>
        <outline val="0"/>
        <shadow val="0"/>
        <u val="none"/>
        <vertAlign val="baseline"/>
        <sz val="12"/>
        <color theme="1" tint="0.24994659260841701"/>
        <name val="Lucida Sans"/>
        <family val="2"/>
        <charset val="238"/>
        <scheme val="minor"/>
      </font>
      <alignment horizontal="general" vertical="center" textRotation="0" wrapText="0" indent="0" justifyLastLine="0" shrinkToFit="0" readingOrder="0"/>
    </dxf>
    <dxf>
      <font>
        <strike val="0"/>
        <outline val="0"/>
        <shadow val="0"/>
        <u val="none"/>
        <vertAlign val="baseline"/>
        <sz val="12"/>
        <color theme="1" tint="0.24994659260841701"/>
      </font>
    </dxf>
    <dxf>
      <font>
        <strike val="0"/>
        <outline val="0"/>
        <shadow val="0"/>
        <u val="none"/>
        <vertAlign val="baseline"/>
        <sz val="12"/>
        <color theme="1" tint="0.24994659260841701"/>
      </font>
    </dxf>
    <dxf>
      <font>
        <b/>
        <i val="0"/>
        <strike val="0"/>
        <condense val="0"/>
        <extend val="0"/>
        <outline val="0"/>
        <shadow val="0"/>
        <u val="none"/>
        <vertAlign val="baseline"/>
        <sz val="12"/>
        <color theme="0"/>
        <name val="Rockwell"/>
        <family val="1"/>
        <scheme val="major"/>
      </font>
      <fill>
        <patternFill patternType="none">
          <fgColor indexed="64"/>
          <bgColor rgb="FFFF000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tint="0.24994659260841701"/>
        <name val="Lucida Sans"/>
        <family val="2"/>
        <scheme val="minor"/>
      </font>
      <numFmt numFmtId="34" formatCode="_(&quot;$&quot;* #,##0.00_);_(&quot;$&quot;* \(#,##0.00\);_(&quot;$&quot;* &quot;-&quot;??_);_(@_)"/>
      <alignment horizontal="general" vertical="center" textRotation="0" wrapText="0" indent="0" justifyLastLine="0" shrinkToFit="0" readingOrder="0"/>
    </dxf>
    <dxf>
      <font>
        <b val="0"/>
        <i val="0"/>
        <strike val="0"/>
        <condense val="0"/>
        <extend val="0"/>
        <outline val="0"/>
        <shadow val="0"/>
        <u val="none"/>
        <vertAlign val="baseline"/>
        <sz val="12"/>
        <color theme="1" tint="0.24994659260841701"/>
        <name val="Lucida Sans"/>
        <family val="2"/>
        <scheme val="minor"/>
      </font>
      <numFmt numFmtId="34" formatCode="_(&quot;$&quot;* #,##0.00_);_(&quot;$&quot;* \(#,##0.00\);_(&quot;$&quot;* &quot;-&quot;??_);_(@_)"/>
      <alignment horizontal="general" vertical="center" textRotation="0" wrapText="0" indent="0" justifyLastLine="0" shrinkToFit="0" readingOrder="0"/>
    </dxf>
    <dxf>
      <font>
        <b val="0"/>
        <i val="0"/>
        <strike val="0"/>
        <condense val="0"/>
        <extend val="0"/>
        <outline val="0"/>
        <shadow val="0"/>
        <u val="none"/>
        <vertAlign val="baseline"/>
        <sz val="12"/>
        <color theme="1" tint="0.24994659260841701"/>
        <name val="Lucida Sans"/>
        <family val="2"/>
        <scheme val="minor"/>
      </font>
      <numFmt numFmtId="34" formatCode="_(&quot;$&quot;* #,##0.00_);_(&quot;$&quot;* \(#,##0.00\);_(&quot;$&quot;* &quot;-&quot;??_);_(@_)"/>
      <alignment horizontal="general" vertical="center" textRotation="0" wrapText="0" indent="0" justifyLastLine="0" shrinkToFit="0" readingOrder="0"/>
    </dxf>
    <dxf>
      <font>
        <b/>
        <i val="0"/>
        <strike val="0"/>
        <condense val="0"/>
        <extend val="0"/>
        <outline val="0"/>
        <shadow val="0"/>
        <u val="none"/>
        <vertAlign val="baseline"/>
        <sz val="12"/>
        <color theme="1" tint="0.24994659260841701"/>
        <name val="Lucida Sans"/>
        <family val="2"/>
        <charset val="238"/>
        <scheme val="minor"/>
      </font>
      <alignment horizontal="general" vertical="center" textRotation="0" wrapText="0" indent="0" justifyLastLine="0" shrinkToFit="0" readingOrder="0"/>
    </dxf>
    <dxf>
      <font>
        <strike val="0"/>
        <outline val="0"/>
        <shadow val="0"/>
        <u val="none"/>
        <vertAlign val="baseline"/>
        <sz val="12"/>
        <color theme="1" tint="0.24994659260841701"/>
      </font>
    </dxf>
    <dxf>
      <font>
        <strike val="0"/>
        <outline val="0"/>
        <shadow val="0"/>
        <u val="none"/>
        <vertAlign val="baseline"/>
        <sz val="12"/>
        <color theme="1" tint="0.24994659260841701"/>
      </font>
    </dxf>
    <dxf>
      <font>
        <b/>
        <i val="0"/>
        <strike val="0"/>
        <condense val="0"/>
        <extend val="0"/>
        <outline val="0"/>
        <shadow val="0"/>
        <u val="none"/>
        <vertAlign val="baseline"/>
        <sz val="12"/>
        <color theme="1" tint="0.24994659260841701"/>
        <name val="Rockwell"/>
        <family val="1"/>
        <scheme val="major"/>
      </font>
      <fill>
        <patternFill patternType="none">
          <fgColor indexed="64"/>
          <bgColor theme="5"/>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tint="0.24994659260841701"/>
        <name val="Lucida Sans"/>
        <family val="2"/>
        <scheme val="minor"/>
      </font>
      <numFmt numFmtId="34" formatCode="_(&quot;$&quot;* #,##0.00_);_(&quot;$&quot;* \(#,##0.00\);_(&quot;$&quot;* &quot;-&quot;??_);_(@_)"/>
      <alignment horizontal="general" vertical="center" textRotation="0" wrapText="0" indent="0" justifyLastLine="0" shrinkToFit="0" readingOrder="0"/>
    </dxf>
    <dxf>
      <font>
        <b val="0"/>
        <i val="0"/>
        <strike val="0"/>
        <condense val="0"/>
        <extend val="0"/>
        <outline val="0"/>
        <shadow val="0"/>
        <u val="none"/>
        <vertAlign val="baseline"/>
        <sz val="12"/>
        <color theme="1" tint="0.24994659260841701"/>
        <name val="Lucida Sans"/>
        <family val="2"/>
        <scheme val="minor"/>
      </font>
      <numFmt numFmtId="34" formatCode="_(&quot;$&quot;* #,##0.00_);_(&quot;$&quot;* \(#,##0.00\);_(&quot;$&quot;* &quot;-&quot;??_);_(@_)"/>
      <alignment horizontal="general" vertical="center" textRotation="0" wrapText="0" indent="0" justifyLastLine="0" shrinkToFit="0" readingOrder="0"/>
    </dxf>
    <dxf>
      <font>
        <b val="0"/>
        <i val="0"/>
        <strike val="0"/>
        <condense val="0"/>
        <extend val="0"/>
        <outline val="0"/>
        <shadow val="0"/>
        <u val="none"/>
        <vertAlign val="baseline"/>
        <sz val="12"/>
        <color theme="1" tint="0.24994659260841701"/>
        <name val="Lucida Sans"/>
        <family val="2"/>
        <scheme val="minor"/>
      </font>
      <numFmt numFmtId="34" formatCode="_(&quot;$&quot;* #,##0.00_);_(&quot;$&quot;* \(#,##0.00\);_(&quot;$&quot;* &quot;-&quot;??_);_(@_)"/>
      <alignment horizontal="general" vertical="center" textRotation="0" wrapText="0" indent="0" justifyLastLine="0" shrinkToFit="0" readingOrder="0"/>
    </dxf>
    <dxf>
      <font>
        <b/>
        <i val="0"/>
        <strike val="0"/>
        <condense val="0"/>
        <extend val="0"/>
        <outline val="0"/>
        <shadow val="0"/>
        <u val="none"/>
        <vertAlign val="baseline"/>
        <sz val="12"/>
        <color theme="1" tint="0.24994659260841701"/>
        <name val="Lucida Sans"/>
        <family val="2"/>
        <charset val="238"/>
        <scheme val="minor"/>
      </font>
      <alignment horizontal="general" vertical="center" textRotation="0" wrapText="0" indent="0" justifyLastLine="0" shrinkToFit="0" readingOrder="0"/>
    </dxf>
    <dxf>
      <font>
        <strike val="0"/>
        <outline val="0"/>
        <shadow val="0"/>
        <u val="none"/>
        <vertAlign val="baseline"/>
        <sz val="12"/>
        <color theme="1" tint="0.24994659260841701"/>
      </font>
    </dxf>
    <dxf>
      <font>
        <strike val="0"/>
        <outline val="0"/>
        <shadow val="0"/>
        <u val="none"/>
        <vertAlign val="baseline"/>
        <sz val="12"/>
        <color theme="1" tint="0.24994659260841701"/>
      </font>
    </dxf>
    <dxf>
      <font>
        <b/>
        <i val="0"/>
        <strike val="0"/>
        <condense val="0"/>
        <extend val="0"/>
        <outline val="0"/>
        <shadow val="0"/>
        <u val="none"/>
        <vertAlign val="baseline"/>
        <sz val="12"/>
        <color theme="1" tint="0.24994659260841701"/>
        <name val="Rockwell"/>
        <family val="1"/>
        <scheme val="major"/>
      </font>
      <fill>
        <patternFill patternType="none">
          <fgColor indexed="64"/>
          <bgColor rgb="FFFF000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tint="0.24994659260841701"/>
        <name val="Lucida Sans"/>
        <family val="2"/>
        <scheme val="minor"/>
      </font>
      <numFmt numFmtId="34" formatCode="_(&quot;$&quot;* #,##0.00_);_(&quot;$&quot;* \(#,##0.00\);_(&quot;$&quot;* &quot;-&quot;??_);_(@_)"/>
      <alignment horizontal="general" vertical="center" textRotation="0" wrapText="0" indent="0" justifyLastLine="0" shrinkToFit="0" readingOrder="0"/>
    </dxf>
    <dxf>
      <font>
        <b val="0"/>
        <i val="0"/>
        <strike val="0"/>
        <condense val="0"/>
        <extend val="0"/>
        <outline val="0"/>
        <shadow val="0"/>
        <u val="none"/>
        <vertAlign val="baseline"/>
        <sz val="12"/>
        <color theme="1" tint="0.24994659260841701"/>
        <name val="Lucida Sans"/>
        <family val="2"/>
        <scheme val="minor"/>
      </font>
      <numFmt numFmtId="34" formatCode="_(&quot;$&quot;* #,##0.00_);_(&quot;$&quot;* \(#,##0.00\);_(&quot;$&quot;* &quot;-&quot;??_);_(@_)"/>
      <alignment horizontal="general" vertical="center" textRotation="0" wrapText="0" indent="0" justifyLastLine="0" shrinkToFit="0" readingOrder="0"/>
    </dxf>
    <dxf>
      <font>
        <b val="0"/>
        <i val="0"/>
        <strike val="0"/>
        <condense val="0"/>
        <extend val="0"/>
        <outline val="0"/>
        <shadow val="0"/>
        <u val="none"/>
        <vertAlign val="baseline"/>
        <sz val="12"/>
        <color theme="1" tint="0.24994659260841701"/>
        <name val="Lucida Sans"/>
        <family val="2"/>
        <scheme val="minor"/>
      </font>
      <numFmt numFmtId="34" formatCode="_(&quot;$&quot;* #,##0.00_);_(&quot;$&quot;* \(#,##0.00\);_(&quot;$&quot;* &quot;-&quot;??_);_(@_)"/>
      <alignment horizontal="general" vertical="center" textRotation="0" wrapText="0" indent="0" justifyLastLine="0" shrinkToFit="0" readingOrder="0"/>
    </dxf>
    <dxf>
      <font>
        <b/>
        <i val="0"/>
        <strike val="0"/>
        <condense val="0"/>
        <extend val="0"/>
        <outline val="0"/>
        <shadow val="0"/>
        <u val="none"/>
        <vertAlign val="baseline"/>
        <sz val="12"/>
        <color theme="1" tint="0.24994659260841701"/>
        <name val="Lucida Sans"/>
        <family val="2"/>
        <charset val="238"/>
        <scheme val="minor"/>
      </font>
      <alignment horizontal="general" vertical="center" textRotation="0" wrapText="0" indent="0" justifyLastLine="0" shrinkToFit="0" readingOrder="0"/>
    </dxf>
    <dxf>
      <font>
        <strike val="0"/>
        <outline val="0"/>
        <shadow val="0"/>
        <u val="none"/>
        <vertAlign val="baseline"/>
        <sz val="12"/>
        <color theme="1" tint="0.24994659260841701"/>
      </font>
    </dxf>
    <dxf>
      <font>
        <strike val="0"/>
        <outline val="0"/>
        <shadow val="0"/>
        <u val="none"/>
        <vertAlign val="baseline"/>
        <sz val="12"/>
        <color theme="1" tint="0.24994659260841701"/>
      </font>
    </dxf>
    <dxf>
      <font>
        <b/>
        <i val="0"/>
        <strike val="0"/>
        <condense val="0"/>
        <extend val="0"/>
        <outline val="0"/>
        <shadow val="0"/>
        <u val="none"/>
        <vertAlign val="baseline"/>
        <sz val="12"/>
        <color theme="1" tint="0.24994659260841701"/>
        <name val="Rockwell"/>
        <family val="1"/>
        <scheme val="major"/>
      </font>
      <fill>
        <patternFill patternType="none">
          <fgColor indexed="64"/>
          <bgColor rgb="FFFF000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tint="0.24994659260841701"/>
        <name val="Lucida Sans"/>
        <family val="2"/>
        <scheme val="minor"/>
      </font>
      <numFmt numFmtId="34" formatCode="_(&quot;$&quot;* #,##0.00_);_(&quot;$&quot;* \(#,##0.00\);_(&quot;$&quot;* &quot;-&quot;??_);_(@_)"/>
      <alignment horizontal="general" vertical="center" textRotation="0" wrapText="0" indent="0" justifyLastLine="0" shrinkToFit="0" readingOrder="0"/>
    </dxf>
    <dxf>
      <font>
        <b val="0"/>
        <i val="0"/>
        <strike val="0"/>
        <condense val="0"/>
        <extend val="0"/>
        <outline val="0"/>
        <shadow val="0"/>
        <u val="none"/>
        <vertAlign val="baseline"/>
        <sz val="12"/>
        <color theme="1" tint="0.24994659260841701"/>
        <name val="Lucida Sans"/>
        <family val="2"/>
        <scheme val="minor"/>
      </font>
      <numFmt numFmtId="34" formatCode="_(&quot;$&quot;* #,##0.00_);_(&quot;$&quot;* \(#,##0.00\);_(&quot;$&quot;* &quot;-&quot;??_);_(@_)"/>
      <alignment horizontal="general" vertical="center" textRotation="0" wrapText="0" indent="0" justifyLastLine="0" shrinkToFit="0" readingOrder="0"/>
    </dxf>
    <dxf>
      <font>
        <b val="0"/>
        <i val="0"/>
        <strike val="0"/>
        <condense val="0"/>
        <extend val="0"/>
        <outline val="0"/>
        <shadow val="0"/>
        <u val="none"/>
        <vertAlign val="baseline"/>
        <sz val="12"/>
        <color theme="1" tint="0.24994659260841701"/>
        <name val="Lucida Sans"/>
        <family val="2"/>
        <scheme val="minor"/>
      </font>
      <numFmt numFmtId="34" formatCode="_(&quot;$&quot;* #,##0.00_);_(&quot;$&quot;* \(#,##0.00\);_(&quot;$&quot;* &quot;-&quot;??_);_(@_)"/>
      <alignment horizontal="general" vertical="center" textRotation="0" wrapText="0" indent="0" justifyLastLine="0" shrinkToFit="0" readingOrder="0"/>
    </dxf>
    <dxf>
      <font>
        <b/>
        <i val="0"/>
        <strike val="0"/>
        <condense val="0"/>
        <extend val="0"/>
        <outline val="0"/>
        <shadow val="0"/>
        <u val="none"/>
        <vertAlign val="baseline"/>
        <sz val="12"/>
        <color theme="1" tint="0.24994659260841701"/>
        <name val="Lucida Sans"/>
        <family val="2"/>
        <charset val="238"/>
        <scheme val="minor"/>
      </font>
      <alignment horizontal="general" vertical="center" textRotation="0" wrapText="0" indent="0" justifyLastLine="0" shrinkToFit="0" readingOrder="0"/>
    </dxf>
    <dxf>
      <font>
        <strike val="0"/>
        <outline val="0"/>
        <shadow val="0"/>
        <u val="none"/>
        <vertAlign val="baseline"/>
        <sz val="12"/>
        <color theme="1" tint="0.24994659260841701"/>
      </font>
    </dxf>
    <dxf>
      <font>
        <strike val="0"/>
        <outline val="0"/>
        <shadow val="0"/>
        <u val="none"/>
        <vertAlign val="baseline"/>
        <sz val="12"/>
        <color theme="1" tint="0.24994659260841701"/>
      </font>
    </dxf>
    <dxf>
      <font>
        <b/>
        <i val="0"/>
        <strike val="0"/>
        <condense val="0"/>
        <extend val="0"/>
        <outline val="0"/>
        <shadow val="0"/>
        <u val="none"/>
        <vertAlign val="baseline"/>
        <sz val="12"/>
        <color theme="1" tint="0.24994659260841701"/>
        <name val="Rockwell"/>
        <family val="1"/>
        <scheme val="major"/>
      </font>
      <fill>
        <patternFill patternType="none">
          <fgColor indexed="64"/>
          <bgColor rgb="FFFF000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tint="0.24994659260841701"/>
        <name val="Lucida Sans"/>
        <family val="2"/>
        <scheme val="minor"/>
      </font>
      <numFmt numFmtId="34" formatCode="_(&quot;$&quot;* #,##0.00_);_(&quot;$&quot;* \(#,##0.00\);_(&quot;$&quot;* &quot;-&quot;??_);_(@_)"/>
      <alignment horizontal="general" vertical="center" textRotation="0" wrapText="0" indent="0" justifyLastLine="0" shrinkToFit="0" readingOrder="0"/>
    </dxf>
    <dxf>
      <font>
        <b val="0"/>
        <i val="0"/>
        <strike val="0"/>
        <condense val="0"/>
        <extend val="0"/>
        <outline val="0"/>
        <shadow val="0"/>
        <u val="none"/>
        <vertAlign val="baseline"/>
        <sz val="12"/>
        <color theme="1" tint="0.24994659260841701"/>
        <name val="Lucida Sans"/>
        <family val="2"/>
        <scheme val="minor"/>
      </font>
      <numFmt numFmtId="34" formatCode="_(&quot;$&quot;* #,##0.00_);_(&quot;$&quot;* \(#,##0.00\);_(&quot;$&quot;* &quot;-&quot;??_);_(@_)"/>
      <alignment horizontal="general" vertical="center" textRotation="0" wrapText="0" indent="0" justifyLastLine="0" shrinkToFit="0" readingOrder="0"/>
    </dxf>
    <dxf>
      <font>
        <b val="0"/>
        <i val="0"/>
        <strike val="0"/>
        <condense val="0"/>
        <extend val="0"/>
        <outline val="0"/>
        <shadow val="0"/>
        <u val="none"/>
        <vertAlign val="baseline"/>
        <sz val="12"/>
        <color theme="1" tint="0.24994659260841701"/>
        <name val="Lucida Sans"/>
        <family val="2"/>
        <scheme val="minor"/>
      </font>
      <numFmt numFmtId="34" formatCode="_(&quot;$&quot;* #,##0.00_);_(&quot;$&quot;* \(#,##0.00\);_(&quot;$&quot;* &quot;-&quot;??_);_(@_)"/>
      <alignment horizontal="general" vertical="center" textRotation="0" wrapText="0" indent="0" justifyLastLine="0" shrinkToFit="0" readingOrder="0"/>
    </dxf>
    <dxf>
      <font>
        <b/>
        <i val="0"/>
        <strike val="0"/>
        <condense val="0"/>
        <extend val="0"/>
        <outline val="0"/>
        <shadow val="0"/>
        <u val="none"/>
        <vertAlign val="baseline"/>
        <sz val="12"/>
        <color theme="1" tint="0.24994659260841701"/>
        <name val="Lucida Sans"/>
        <family val="2"/>
        <charset val="238"/>
        <scheme val="minor"/>
      </font>
      <alignment horizontal="general" vertical="center" textRotation="0" wrapText="0" indent="0" justifyLastLine="0" shrinkToFit="0" readingOrder="0"/>
    </dxf>
    <dxf>
      <font>
        <strike val="0"/>
        <outline val="0"/>
        <shadow val="0"/>
        <u val="none"/>
        <vertAlign val="baseline"/>
        <sz val="12"/>
        <color theme="1" tint="0.24994659260841701"/>
      </font>
    </dxf>
    <dxf>
      <font>
        <strike val="0"/>
        <outline val="0"/>
        <shadow val="0"/>
        <u val="none"/>
        <vertAlign val="baseline"/>
        <sz val="12"/>
        <color theme="1" tint="0.24994659260841701"/>
      </font>
    </dxf>
    <dxf>
      <font>
        <b val="0"/>
        <i val="0"/>
        <strike val="0"/>
        <condense val="0"/>
        <extend val="0"/>
        <outline val="0"/>
        <shadow val="0"/>
        <u val="none"/>
        <vertAlign val="baseline"/>
        <sz val="12"/>
        <color theme="1" tint="0.24994659260841701"/>
        <name val="Lucida Sans"/>
        <family val="2"/>
        <scheme val="minor"/>
      </font>
      <numFmt numFmtId="34" formatCode="_(&quot;$&quot;* #,##0.00_);_(&quot;$&quot;* \(#,##0.00\);_(&quot;$&quot;* &quot;-&quot;??_);_(@_)"/>
      <alignment horizontal="general" vertical="center" textRotation="0" wrapText="0" indent="0" justifyLastLine="0" shrinkToFit="0" readingOrder="0"/>
    </dxf>
    <dxf>
      <font>
        <b val="0"/>
        <i val="0"/>
        <strike val="0"/>
        <condense val="0"/>
        <extend val="0"/>
        <outline val="0"/>
        <shadow val="0"/>
        <u val="none"/>
        <vertAlign val="baseline"/>
        <sz val="12"/>
        <color theme="1" tint="0.24994659260841701"/>
        <name val="Lucida Sans"/>
        <family val="2"/>
        <scheme val="minor"/>
      </font>
      <numFmt numFmtId="34" formatCode="_(&quot;$&quot;* #,##0.00_);_(&quot;$&quot;* \(#,##0.00\);_(&quot;$&quot;* &quot;-&quot;??_);_(@_)"/>
      <alignment horizontal="general" vertical="center" textRotation="0" wrapText="0" indent="0" justifyLastLine="0" shrinkToFit="0" readingOrder="0"/>
    </dxf>
    <dxf>
      <font>
        <b val="0"/>
        <i val="0"/>
        <strike val="0"/>
        <condense val="0"/>
        <extend val="0"/>
        <outline val="0"/>
        <shadow val="0"/>
        <u val="none"/>
        <vertAlign val="baseline"/>
        <sz val="12"/>
        <color theme="1" tint="0.24994659260841701"/>
        <name val="Lucida Sans"/>
        <family val="2"/>
        <scheme val="minor"/>
      </font>
      <numFmt numFmtId="34" formatCode="_(&quot;$&quot;* #,##0.00_);_(&quot;$&quot;* \(#,##0.00\);_(&quot;$&quot;* &quot;-&quot;??_);_(@_)"/>
      <alignment horizontal="general" vertical="center" textRotation="0" wrapText="0" indent="0" justifyLastLine="0" shrinkToFit="0" readingOrder="0"/>
    </dxf>
    <dxf>
      <font>
        <b/>
        <i val="0"/>
        <strike val="0"/>
        <condense val="0"/>
        <extend val="0"/>
        <outline val="0"/>
        <shadow val="0"/>
        <u val="none"/>
        <vertAlign val="baseline"/>
        <sz val="12"/>
        <color theme="1" tint="0.24994659260841701"/>
        <name val="Lucida Sans"/>
        <family val="2"/>
        <charset val="238"/>
        <scheme val="minor"/>
      </font>
      <alignment horizontal="general" vertical="center" textRotation="0" wrapText="0" indent="0" justifyLastLine="0" shrinkToFit="0" readingOrder="0"/>
    </dxf>
    <dxf>
      <font>
        <strike val="0"/>
        <outline val="0"/>
        <shadow val="0"/>
        <u val="none"/>
        <vertAlign val="baseline"/>
        <sz val="12"/>
        <color theme="1" tint="0.24994659260841701"/>
      </font>
    </dxf>
    <dxf>
      <font>
        <strike val="0"/>
        <outline val="0"/>
        <shadow val="0"/>
        <u val="none"/>
        <vertAlign val="baseline"/>
        <sz val="12"/>
        <color theme="1" tint="0.24994659260841701"/>
      </font>
    </dxf>
    <dxf>
      <font>
        <b/>
        <strike val="0"/>
        <outline val="0"/>
        <shadow val="0"/>
        <u val="none"/>
        <vertAlign val="baseline"/>
        <sz val="12"/>
        <color theme="1" tint="0.24994659260841701"/>
        <name val="Rockwell"/>
        <family val="1"/>
        <scheme val="major"/>
      </font>
      <fill>
        <patternFill>
          <fgColor indexed="64"/>
          <bgColor rgb="FFFF0000"/>
        </patternFill>
      </fill>
      <alignment horizontal="general" vertical="center" textRotation="0" wrapText="0" indent="0" justifyLastLine="0" shrinkToFit="0" readingOrder="0"/>
    </dxf>
    <dxf>
      <fill>
        <patternFill>
          <bgColor rgb="FF92D050"/>
        </patternFill>
      </fill>
    </dxf>
    <dxf>
      <fill>
        <patternFill>
          <bgColor theme="9" tint="0.39994506668294322"/>
        </patternFill>
      </fill>
    </dxf>
    <dxf>
      <font>
        <color rgb="FF9C0006"/>
      </font>
      <fill>
        <patternFill>
          <bgColor rgb="FFFFC7CE"/>
        </patternFill>
      </fill>
    </dxf>
    <dxf>
      <font>
        <color rgb="FF006100"/>
      </font>
      <fill>
        <patternFill>
          <bgColor rgb="FF92D050"/>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color theme="1"/>
      </font>
    </dxf>
    <dxf>
      <font>
        <b val="0"/>
        <i val="0"/>
        <color theme="1"/>
      </font>
    </dxf>
    <dxf>
      <font>
        <b/>
        <color theme="1"/>
      </font>
      <border>
        <top style="double">
          <color theme="4"/>
        </top>
      </border>
    </dxf>
    <dxf>
      <font>
        <b/>
        <color theme="0"/>
      </font>
      <fill>
        <patternFill patternType="solid">
          <fgColor theme="4"/>
          <bgColor theme="4" tint="-0.499984740745262"/>
        </patternFill>
      </fill>
    </dxf>
    <dxf>
      <font>
        <color theme="1"/>
      </font>
      <border>
        <left style="thin">
          <color theme="4" tint="0.39997558519241921"/>
        </left>
        <right style="thin">
          <color theme="4" tint="0.39997558519241921"/>
        </right>
        <top style="thin">
          <color theme="4" tint="0.39997558519241921"/>
        </top>
        <bottom style="thin">
          <color theme="4" tint="0.39997558519241921"/>
        </bottom>
        <horizontal style="thin">
          <color theme="4" tint="0.39997558519241921"/>
        </horizontal>
      </border>
    </dxf>
    <dxf>
      <fill>
        <patternFill patternType="solid">
          <fgColor theme="2" tint="0.59996337778862885"/>
          <bgColor theme="0" tint="-4.9989318521683403E-2"/>
        </patternFill>
      </fill>
    </dxf>
    <dxf>
      <fill>
        <patternFill patternType="solid">
          <fgColor theme="2" tint="0.79995117038483843"/>
          <bgColor theme="2"/>
        </patternFill>
      </fill>
    </dxf>
    <dxf>
      <border>
        <top style="thin">
          <color theme="6" tint="-0.499984740745262"/>
        </top>
      </border>
    </dxf>
    <dxf>
      <font>
        <color theme="2" tint="0.79995117038483843"/>
      </font>
      <fill>
        <patternFill>
          <bgColor theme="6" tint="-0.499984740745262"/>
        </patternFill>
      </fill>
      <border>
        <top style="thick">
          <color theme="0"/>
        </top>
      </border>
    </dxf>
    <dxf>
      <font>
        <b val="0"/>
        <i val="0"/>
        <color auto="1"/>
      </font>
      <fill>
        <patternFill patternType="none">
          <bgColor auto="1"/>
        </patternFill>
      </fill>
      <border diagonalUp="0" diagonalDown="0">
        <left/>
        <right/>
        <top/>
        <bottom style="thin">
          <color theme="6" tint="-0.499984740745262"/>
        </bottom>
        <vertical/>
        <horizontal/>
      </border>
    </dxf>
  </dxfs>
  <tableStyles count="2" defaultTableStyle="TableStyleMedium2" defaultPivotStyle="PivotStyleLight16">
    <tableStyle name="Address Book" pivot="0" count="5" xr9:uid="{00000000-0011-0000-FFFF-FFFF00000000}">
      <tableStyleElement type="wholeTable" dxfId="142"/>
      <tableStyleElement type="headerRow" dxfId="141"/>
      <tableStyleElement type="totalRow" dxfId="140"/>
      <tableStyleElement type="firstRowStripe" dxfId="139"/>
      <tableStyleElement type="secondRowStripe" dxfId="138"/>
    </tableStyle>
    <tableStyle name="Personal monthly budget" pivot="0" count="7" xr9:uid="{DF2684C2-C435-47FA-9646-E632C3AE8948}">
      <tableStyleElement type="wholeTable" dxfId="137"/>
      <tableStyleElement type="headerRow" dxfId="136"/>
      <tableStyleElement type="totalRow" dxfId="135"/>
      <tableStyleElement type="firstColumn" dxfId="134"/>
      <tableStyleElement type="lastColumn" dxfId="133"/>
      <tableStyleElement type="firstRowStripe" dxfId="132"/>
      <tableStyleElement type="firstColumnStripe" dxfId="13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179397</xdr:colOff>
      <xdr:row>1</xdr:row>
      <xdr:rowOff>154781</xdr:rowOff>
    </xdr:from>
    <xdr:to>
      <xdr:col>1</xdr:col>
      <xdr:colOff>934305</xdr:colOff>
      <xdr:row>2</xdr:row>
      <xdr:rowOff>0</xdr:rowOff>
    </xdr:to>
    <xdr:pic>
      <xdr:nvPicPr>
        <xdr:cNvPr id="2" name="Picture 1" descr="Decorative Element&#10;">
          <a:extLst>
            <a:ext uri="{FF2B5EF4-FFF2-40B4-BE49-F238E27FC236}">
              <a16:creationId xmlns:a16="http://schemas.microsoft.com/office/drawing/2014/main" id="{4766C989-0398-4EF2-AE72-0FCA1C9EA2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803" y="333375"/>
          <a:ext cx="754908" cy="7500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Housing" displayName="Housing" ref="B16:E28" totalsRowCount="1" headerRowDxfId="120" dataDxfId="119" totalsRowDxfId="118">
  <autoFilter ref="B16:E27" xr:uid="{00000000-0009-0000-0100-000001000000}">
    <filterColumn colId="0" hiddenButton="1"/>
    <filterColumn colId="1" hiddenButton="1"/>
    <filterColumn colId="2" hiddenButton="1"/>
    <filterColumn colId="3" hiddenButton="1"/>
  </autoFilter>
  <tableColumns count="4">
    <tableColumn id="1" xr3:uid="{00000000-0010-0000-0000-000001000000}" name="Housing" totalsRowLabel="Subtotal" dataDxfId="46" totalsRowDxfId="117"/>
    <tableColumn id="2" xr3:uid="{00000000-0010-0000-0000-000002000000}" name="Projected Cost" totalsRowFunction="custom" dataDxfId="45" totalsRowDxfId="116" dataCellStyle="Currency">
      <totalsRowFormula>SUM(Housing[Projected Cost])</totalsRowFormula>
    </tableColumn>
    <tableColumn id="3" xr3:uid="{00000000-0010-0000-0000-000003000000}" name="Actual Cost" totalsRowFunction="custom" dataDxfId="43" totalsRowDxfId="115" dataCellStyle="Currency">
      <totalsRowFormula>SUM(Housing[Actual Cost])</totalsRowFormula>
    </tableColumn>
    <tableColumn id="4" xr3:uid="{00000000-0010-0000-0000-000004000000}" name="Difference" totalsRowFunction="sum" dataDxfId="44" totalsRowDxfId="114" dataCellStyle="Currency">
      <calculatedColumnFormula>Housing[[#This Row],[Projected Cost]]-Housing[[#This Row],[Actual Cost]]</calculatedColumnFormula>
    </tableColumn>
  </tableColumns>
  <tableStyleInfo name="Address Book" showFirstColumn="1" showLastColumn="1" showRowStripes="1" showColumnStripes="0"/>
  <extLst>
    <ext xmlns:x14="http://schemas.microsoft.com/office/spreadsheetml/2009/9/main" uri="{504A1905-F514-4f6f-8877-14C23A59335A}">
      <x14:table altTextSummary="Enter Projected and Actual Housing Costs in this table. Difference is auto calculated"/>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Legal" displayName="Legal" ref="B53:E59" totalsRowCount="1" headerRowDxfId="59" dataDxfId="58" totalsRowDxfId="57">
  <autoFilter ref="B53:E58" xr:uid="{00000000-0009-0000-0100-00000B000000}">
    <filterColumn colId="0" hiddenButton="1"/>
    <filterColumn colId="1" hiddenButton="1"/>
    <filterColumn colId="2" hiddenButton="1"/>
    <filterColumn colId="3" hiddenButton="1"/>
  </autoFilter>
  <tableColumns count="4">
    <tableColumn id="1" xr3:uid="{00000000-0010-0000-0A00-000001000000}" name="Legal" totalsRowLabel="Subtotal" dataDxfId="14" totalsRowDxfId="56"/>
    <tableColumn id="2" xr3:uid="{00000000-0010-0000-0A00-000002000000}" name="Projected Cost" totalsRowFunction="custom" dataDxfId="13" totalsRowDxfId="55" dataCellStyle="Currency">
      <totalsRowFormula>SUM(Legal[Projected Cost])</totalsRowFormula>
    </tableColumn>
    <tableColumn id="3" xr3:uid="{00000000-0010-0000-0A00-000003000000}" name="Actual Cost" totalsRowFunction="custom" dataDxfId="11" totalsRowDxfId="54" dataCellStyle="Currency">
      <totalsRowFormula>SUM(Legal[Actual Cost])</totalsRowFormula>
    </tableColumn>
    <tableColumn id="4" xr3:uid="{00000000-0010-0000-0A00-000004000000}" name="Difference" totalsRowFunction="sum" dataDxfId="12" totalsRowDxfId="53" dataCellStyle="Currency">
      <calculatedColumnFormula>Legal[[#This Row],[Projected Cost]]-Legal[[#This Row],[Actual Cost]]</calculatedColumnFormula>
    </tableColumn>
  </tableColumns>
  <tableStyleInfo name="Address Book" showFirstColumn="1" showLastColumn="1" showRowStripes="1" showColumnStripes="0"/>
  <extLst>
    <ext xmlns:x14="http://schemas.microsoft.com/office/spreadsheetml/2009/9/main" uri="{504A1905-F514-4f6f-8877-14C23A59335A}">
      <x14:table altTextSummary="Enter Projected and Actual Legal Costs in this table. Difference is auto calculated"/>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PersonalCare" displayName="PersonalCare" ref="G30:J38" totalsRowCount="1" headerRowDxfId="1" dataDxfId="52" totalsRowDxfId="51">
  <autoFilter ref="G30:J37" xr:uid="{00000000-0009-0000-0100-00000C000000}">
    <filterColumn colId="0" hiddenButton="1"/>
    <filterColumn colId="1" hiddenButton="1"/>
    <filterColumn colId="2" hiddenButton="1"/>
    <filterColumn colId="3" hiddenButton="1"/>
  </autoFilter>
  <tableColumns count="4">
    <tableColumn id="1" xr3:uid="{00000000-0010-0000-0B00-000001000000}" name="Personal Care" totalsRowLabel="Subtotal" dataDxfId="34" totalsRowDxfId="50"/>
    <tableColumn id="2" xr3:uid="{00000000-0010-0000-0B00-000002000000}" name="Projected Cost" totalsRowFunction="custom" dataDxfId="33" totalsRowDxfId="49" dataCellStyle="Currency">
      <totalsRowFormula>SUM(PersonalCare[Projected Cost])</totalsRowFormula>
    </tableColumn>
    <tableColumn id="3" xr3:uid="{00000000-0010-0000-0B00-000003000000}" name="Actual Cost" totalsRowFunction="custom" dataDxfId="31" totalsRowDxfId="48" dataCellStyle="Currency">
      <totalsRowFormula>SUM(PersonalCare[Actual Cost])</totalsRowFormula>
    </tableColumn>
    <tableColumn id="4" xr3:uid="{00000000-0010-0000-0B00-000004000000}" name="Difference" totalsRowFunction="sum" dataDxfId="32" totalsRowDxfId="47" dataCellStyle="Currency">
      <calculatedColumnFormula>PersonalCare[[#This Row],[Projected Cost]]-PersonalCare[[#This Row],[Actual Cost]]</calculatedColumnFormula>
    </tableColumn>
  </tableColumns>
  <tableStyleInfo name="Address Book" showFirstColumn="1" showLastColumn="1" showRowStripes="1" showColumnStripes="0"/>
  <extLst>
    <ext xmlns:x14="http://schemas.microsoft.com/office/spreadsheetml/2009/9/main" uri="{504A1905-F514-4f6f-8877-14C23A59335A}">
      <x14:table altTextSummary="Enter Projected and Actual Personal Care Costs in this table. Difference is auto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Entertainment" displayName="Entertainment" ref="G16:J27" totalsRowCount="1" headerRowDxfId="2" dataDxfId="113" totalsRowDxfId="112" headerRowCellStyle="Normal">
  <autoFilter ref="G16:J26" xr:uid="{00000000-0009-0000-0100-000002000000}">
    <filterColumn colId="0" hiddenButton="1"/>
    <filterColumn colId="1" hiddenButton="1"/>
    <filterColumn colId="2" hiddenButton="1"/>
    <filterColumn colId="3" hiddenButton="1"/>
  </autoFilter>
  <tableColumns count="4">
    <tableColumn id="1" xr3:uid="{00000000-0010-0000-0100-000001000000}" name="Luxury Expenses" totalsRowLabel="Subtotal" dataDxfId="42" totalsRowDxfId="111"/>
    <tableColumn id="2" xr3:uid="{00000000-0010-0000-0100-000002000000}" name="Projected Cost" totalsRowFunction="custom" dataDxfId="41" totalsRowDxfId="110" dataCellStyle="Currency">
      <totalsRowFormula>SUM(Entertainment[Projected Cost])</totalsRowFormula>
    </tableColumn>
    <tableColumn id="3" xr3:uid="{00000000-0010-0000-0100-000003000000}" name="Actual Cost" totalsRowFunction="custom" dataDxfId="39" totalsRowDxfId="109" dataCellStyle="Currency">
      <totalsRowFormula>SUM(Entertainment[Actual Cost])</totalsRowFormula>
    </tableColumn>
    <tableColumn id="4" xr3:uid="{00000000-0010-0000-0100-000004000000}" name="Difference" totalsRowFunction="sum" dataDxfId="40" totalsRowDxfId="108" dataCellStyle="Currency">
      <calculatedColumnFormula>Entertainment[[#This Row],[Projected Cost]]-Entertainment[[#This Row],[Actual Cost]]</calculatedColumnFormula>
    </tableColumn>
  </tableColumns>
  <tableStyleInfo name="Address Book" showFirstColumn="1" showLastColumn="1" showRowStripes="1" showColumnStripes="0"/>
  <extLst>
    <ext xmlns:x14="http://schemas.microsoft.com/office/spreadsheetml/2009/9/main" uri="{504A1905-F514-4f6f-8877-14C23A59335A}">
      <x14:table altTextSummary="Enter Projected and Actual Entertainment Costs in this table. Difference is auto calculated"/>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Loans" displayName="Loans" ref="B61:E68" totalsRowCount="1" headerRowDxfId="107" dataDxfId="106" totalsRowDxfId="105">
  <autoFilter ref="B61:E67" xr:uid="{00000000-0009-0000-0100-000003000000}">
    <filterColumn colId="0" hiddenButton="1"/>
    <filterColumn colId="1" hiddenButton="1"/>
    <filterColumn colId="2" hiddenButton="1"/>
    <filterColumn colId="3" hiddenButton="1"/>
  </autoFilter>
  <tableColumns count="4">
    <tableColumn id="1" xr3:uid="{00000000-0010-0000-0200-000001000000}" name="Loans" totalsRowLabel="Subtotal" dataDxfId="10" totalsRowDxfId="104"/>
    <tableColumn id="2" xr3:uid="{00000000-0010-0000-0200-000002000000}" name="Projected Cost" totalsRowFunction="custom" dataDxfId="9" totalsRowDxfId="103" dataCellStyle="Currency">
      <totalsRowFormula>SUM(Loans[Projected Cost])</totalsRowFormula>
    </tableColumn>
    <tableColumn id="3" xr3:uid="{00000000-0010-0000-0200-000003000000}" name="Actual Cost" totalsRowFunction="custom" dataDxfId="7" totalsRowDxfId="102" dataCellStyle="Currency">
      <totalsRowFormula>SUM(Loans[Actual Cost])</totalsRowFormula>
    </tableColumn>
    <tableColumn id="4" xr3:uid="{00000000-0010-0000-0200-000004000000}" name="Difference" totalsRowFunction="sum" dataDxfId="8" totalsRowDxfId="101" dataCellStyle="Currency">
      <calculatedColumnFormula>Loans[[#This Row],[Projected Cost]]-Loans[[#This Row],[Actual Cost]]</calculatedColumnFormula>
    </tableColumn>
  </tableColumns>
  <tableStyleInfo name="Address Book" showFirstColumn="1" showLastColumn="1" showRowStripes="1" showColumnStripes="0"/>
  <extLst>
    <ext xmlns:x14="http://schemas.microsoft.com/office/spreadsheetml/2009/9/main" uri="{504A1905-F514-4f6f-8877-14C23A59335A}">
      <x14:table altTextSummary="Enter Projected and Actual Loan Costs in this table. Difference is auto calculated"/>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ransportation" displayName="Transportation" ref="B30:E38" totalsRowCount="1" headerRowDxfId="100" dataDxfId="99" totalsRowDxfId="98">
  <autoFilter ref="B30:E37" xr:uid="{00000000-0009-0000-0100-000004000000}">
    <filterColumn colId="0" hiddenButton="1"/>
    <filterColumn colId="1" hiddenButton="1"/>
    <filterColumn colId="2" hiddenButton="1"/>
    <filterColumn colId="3" hiddenButton="1"/>
  </autoFilter>
  <tableColumns count="4">
    <tableColumn id="1" xr3:uid="{00000000-0010-0000-0300-000001000000}" name="Transportation" totalsRowLabel="Subtotal" dataDxfId="38" totalsRowDxfId="97"/>
    <tableColumn id="2" xr3:uid="{00000000-0010-0000-0300-000002000000}" name="Projected Cost" totalsRowFunction="custom" dataDxfId="37" totalsRowDxfId="96" dataCellStyle="Currency">
      <totalsRowFormula>SUM(Transportation[Projected Cost])</totalsRowFormula>
    </tableColumn>
    <tableColumn id="3" xr3:uid="{00000000-0010-0000-0300-000003000000}" name="Actual Cost" totalsRowFunction="custom" dataDxfId="35" totalsRowDxfId="95" dataCellStyle="Currency">
      <totalsRowFormula>SUM(Transportation[Actual Cost])</totalsRowFormula>
    </tableColumn>
    <tableColumn id="4" xr3:uid="{00000000-0010-0000-0300-000004000000}" name="Difference" totalsRowFunction="sum" dataDxfId="36" totalsRowDxfId="94" dataCellStyle="Currency">
      <calculatedColumnFormula>Transportation[[#This Row],[Projected Cost]]-Transportation[[#This Row],[Actual Cost]]</calculatedColumnFormula>
    </tableColumn>
  </tableColumns>
  <tableStyleInfo name="Address Book" showFirstColumn="1" showLastColumn="1" showRowStripes="1" showColumnStripes="0"/>
  <extLst>
    <ext xmlns:x14="http://schemas.microsoft.com/office/spreadsheetml/2009/9/main" uri="{504A1905-F514-4f6f-8877-14C23A59335A}">
      <x14:table altTextSummary="Enter Projected and Actual Transportation Costs in this table. Difference is auto calculated"/>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Insurance" displayName="Insurance" ref="B40:E46" totalsRowCount="1" headerRowDxfId="93" dataDxfId="92" totalsRowDxfId="91">
  <autoFilter ref="B40:E45" xr:uid="{00000000-0009-0000-0100-000005000000}">
    <filterColumn colId="0" hiddenButton="1"/>
    <filterColumn colId="1" hiddenButton="1"/>
    <filterColumn colId="2" hiddenButton="1"/>
    <filterColumn colId="3" hiddenButton="1"/>
  </autoFilter>
  <tableColumns count="4">
    <tableColumn id="1" xr3:uid="{00000000-0010-0000-0400-000001000000}" name="Insurance" totalsRowLabel="Subtotal" dataDxfId="30" totalsRowDxfId="90"/>
    <tableColumn id="2" xr3:uid="{00000000-0010-0000-0400-000002000000}" name="Projected Cost" totalsRowFunction="custom" dataDxfId="29" totalsRowDxfId="89" dataCellStyle="Currency">
      <totalsRowFormula>SUM(Insurance[Projected Cost])</totalsRowFormula>
    </tableColumn>
    <tableColumn id="3" xr3:uid="{00000000-0010-0000-0400-000003000000}" name="Actual Cost" totalsRowFunction="custom" dataDxfId="27" totalsRowDxfId="88" dataCellStyle="Currency">
      <totalsRowFormula>SUM(Insurance[Actual Cost])</totalsRowFormula>
    </tableColumn>
    <tableColumn id="4" xr3:uid="{00000000-0010-0000-0400-000004000000}" name="Difference" totalsRowFunction="sum" dataDxfId="28" totalsRowDxfId="87" dataCellStyle="Currency">
      <calculatedColumnFormula>Insurance[[#This Row],[Projected Cost]]-Insurance[[#This Row],[Actual Cost]]</calculatedColumnFormula>
    </tableColumn>
  </tableColumns>
  <tableStyleInfo name="Address Book" showFirstColumn="1" showLastColumn="1" showRowStripes="1" showColumnStripes="0"/>
  <extLst>
    <ext xmlns:x14="http://schemas.microsoft.com/office/spreadsheetml/2009/9/main" uri="{504A1905-F514-4f6f-8877-14C23A59335A}">
      <x14:table altTextSummary="Enter Projected and Actual Insurance Costs in this table. Difference is auto calculated"/>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Savings" displayName="Savings" ref="G48:J56" totalsRowCount="1" headerRowDxfId="86" dataDxfId="85" totalsRowDxfId="84">
  <autoFilter ref="G48:J55" xr:uid="{00000000-0009-0000-0100-000007000000}">
    <filterColumn colId="0" hiddenButton="1"/>
    <filterColumn colId="1" hiddenButton="1"/>
    <filterColumn colId="2" hiddenButton="1"/>
    <filterColumn colId="3" hiddenButton="1"/>
  </autoFilter>
  <tableColumns count="4">
    <tableColumn id="1" xr3:uid="{00000000-0010-0000-0600-000001000000}" name="Savings and Investments" totalsRowLabel="Subtotal" dataDxfId="18" totalsRowDxfId="83"/>
    <tableColumn id="2" xr3:uid="{00000000-0010-0000-0600-000002000000}" name="Projected Cost" totalsRowFunction="custom" dataDxfId="17" totalsRowDxfId="82" dataCellStyle="Currency">
      <totalsRowFormula>SUM(Savings[Projected Cost])</totalsRowFormula>
    </tableColumn>
    <tableColumn id="3" xr3:uid="{00000000-0010-0000-0600-000003000000}" name="Actual Cost" totalsRowFunction="custom" dataDxfId="15" totalsRowDxfId="81" dataCellStyle="Currency">
      <calculatedColumnFormula>1375+1525</calculatedColumnFormula>
      <totalsRowFormula>SUM(Savings[Actual Cost])</totalsRowFormula>
    </tableColumn>
    <tableColumn id="4" xr3:uid="{00000000-0010-0000-0600-000004000000}" name="Difference" totalsRowFunction="sum" dataDxfId="16" totalsRowDxfId="80" dataCellStyle="Currency">
      <calculatedColumnFormula>Savings[[#This Row],[Projected Cost]]-Savings[[#This Row],[Actual Cost]]</calculatedColumnFormula>
    </tableColumn>
  </tableColumns>
  <tableStyleInfo name="Address Book" showFirstColumn="1" showLastColumn="1" showRowStripes="1" showColumnStripes="0"/>
  <extLst>
    <ext xmlns:x14="http://schemas.microsoft.com/office/spreadsheetml/2009/9/main" uri="{504A1905-F514-4f6f-8877-14C23A59335A}">
      <x14:table altTextSummary="Enter Projected and Actual Costs for Savings or Investments in this table. Difference is auto calculated"/>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Food" displayName="Food" ref="B48:E51" totalsRowCount="1" headerRowDxfId="79" dataDxfId="78" totalsRowDxfId="77">
  <autoFilter ref="B48:E50" xr:uid="{00000000-0009-0000-0100-000008000000}">
    <filterColumn colId="0" hiddenButton="1"/>
    <filterColumn colId="1" hiddenButton="1"/>
    <filterColumn colId="2" hiddenButton="1"/>
    <filterColumn colId="3" hiddenButton="1"/>
  </autoFilter>
  <tableColumns count="4">
    <tableColumn id="1" xr3:uid="{00000000-0010-0000-0700-000001000000}" name="Food" totalsRowLabel="Subtotal" dataDxfId="22" totalsRowDxfId="76"/>
    <tableColumn id="2" xr3:uid="{00000000-0010-0000-0700-000002000000}" name="Projected Cost" totalsRowFunction="custom" dataDxfId="21" totalsRowDxfId="75">
      <totalsRowFormula>SUM(Food[Projected Cost])</totalsRowFormula>
    </tableColumn>
    <tableColumn id="3" xr3:uid="{00000000-0010-0000-0700-000003000000}" name="Actual Cost" totalsRowFunction="custom" dataDxfId="19" totalsRowDxfId="74">
      <totalsRowFormula>SUM(Food[Actual Cost])</totalsRowFormula>
    </tableColumn>
    <tableColumn id="4" xr3:uid="{00000000-0010-0000-0700-000004000000}" name="Difference" totalsRowFunction="sum" dataDxfId="20" totalsRowDxfId="73">
      <calculatedColumnFormula>Food[[#This Row],[Projected Cost]]-Food[[#This Row],[Actual Cost]]</calculatedColumnFormula>
    </tableColumn>
  </tableColumns>
  <tableStyleInfo name="Address Book" showFirstColumn="1" showLastColumn="1" showRowStripes="1" showColumnStripes="0"/>
  <extLst>
    <ext xmlns:x14="http://schemas.microsoft.com/office/spreadsheetml/2009/9/main" uri="{504A1905-F514-4f6f-8877-14C23A59335A}">
      <x14:table altTextSummary="Enter Projected and Actual Food Costs in this table. Difference is auto calculated"/>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Gifts" displayName="Gifts" ref="G60:J64" totalsRowCount="1" headerRowDxfId="72" dataDxfId="71" totalsRowDxfId="70">
  <autoFilter ref="G60:J63" xr:uid="{00000000-0009-0000-0100-000009000000}">
    <filterColumn colId="0" hiddenButton="1"/>
    <filterColumn colId="1" hiddenButton="1"/>
    <filterColumn colId="2" hiddenButton="1"/>
    <filterColumn colId="3" hiddenButton="1"/>
  </autoFilter>
  <tableColumns count="4">
    <tableColumn id="1" xr3:uid="{00000000-0010-0000-0800-000001000000}" name="Charitable Giving" totalsRowLabel="Subtotal" dataDxfId="6" totalsRowDxfId="69"/>
    <tableColumn id="2" xr3:uid="{00000000-0010-0000-0800-000002000000}" name="Projected Cost" totalsRowFunction="custom" dataDxfId="5" totalsRowDxfId="68" dataCellStyle="Currency">
      <totalsRowFormula>SUM(Gifts[Projected Cost])</totalsRowFormula>
    </tableColumn>
    <tableColumn id="3" xr3:uid="{00000000-0010-0000-0800-000003000000}" name="Actual Cost" totalsRowFunction="custom" dataDxfId="3" totalsRowDxfId="67" dataCellStyle="Currency">
      <totalsRowFormula>SUM(Gifts[Actual Cost])</totalsRowFormula>
    </tableColumn>
    <tableColumn id="4" xr3:uid="{00000000-0010-0000-0800-000004000000}" name="Difference" totalsRowFunction="sum" dataDxfId="4" totalsRowDxfId="66" dataCellStyle="Currency">
      <calculatedColumnFormula>Gifts[[#This Row],[Projected Cost]]-Gifts[[#This Row],[Actual Cost]]</calculatedColumnFormula>
    </tableColumn>
  </tableColumns>
  <tableStyleInfo name="Address Book" showFirstColumn="1" showLastColumn="1" showRowStripes="1" showColumnStripes="0"/>
  <extLst>
    <ext xmlns:x14="http://schemas.microsoft.com/office/spreadsheetml/2009/9/main" uri="{504A1905-F514-4f6f-8877-14C23A59335A}">
      <x14:table altTextSummary="Enter Projected and Actual Costs for Gifts and Donations in this table. Difference is auto calculated"/>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Pets" displayName="Pets" ref="G40:J46" totalsRowCount="1" headerRowDxfId="0" dataDxfId="65" totalsRowDxfId="64">
  <autoFilter ref="G40:J45" xr:uid="{00000000-0009-0000-0100-00000A000000}">
    <filterColumn colId="0" hiddenButton="1"/>
    <filterColumn colId="1" hiddenButton="1"/>
    <filterColumn colId="2" hiddenButton="1"/>
    <filterColumn colId="3" hiddenButton="1"/>
  </autoFilter>
  <tableColumns count="4">
    <tableColumn id="1" xr3:uid="{00000000-0010-0000-0900-000001000000}" name="Pets" totalsRowLabel="Subtotal" dataDxfId="26" totalsRowDxfId="63"/>
    <tableColumn id="2" xr3:uid="{00000000-0010-0000-0900-000002000000}" name="Projected Cost" totalsRowFunction="custom" dataDxfId="25" totalsRowDxfId="62" dataCellStyle="Currency" totalsRowCellStyle="Currency">
      <totalsRowFormula>SUM(Pets[Projected Cost])</totalsRowFormula>
    </tableColumn>
    <tableColumn id="3" xr3:uid="{00000000-0010-0000-0900-000003000000}" name="Actual Cost" totalsRowFunction="custom" dataDxfId="23" totalsRowDxfId="61" dataCellStyle="Currency" totalsRowCellStyle="Currency">
      <totalsRowFormula>SUM(Pets[Actual Cost])</totalsRowFormula>
    </tableColumn>
    <tableColumn id="4" xr3:uid="{00000000-0010-0000-0900-000004000000}" name="Difference" totalsRowFunction="sum" dataDxfId="24" totalsRowDxfId="60" dataCellStyle="Currency" totalsRowCellStyle="Currency">
      <calculatedColumnFormula>Pets[[#This Row],[Projected Cost]]-Pets[[#This Row],[Actual Cost]]</calculatedColumnFormula>
    </tableColumn>
  </tableColumns>
  <tableStyleInfo name="Address Book" showFirstColumn="1" showLastColumn="1" showRowStripes="1" showColumnStripes="0"/>
  <extLst>
    <ext xmlns:x14="http://schemas.microsoft.com/office/spreadsheetml/2009/9/main" uri="{504A1905-F514-4f6f-8877-14C23A59335A}">
      <x14:table altTextSummary="Enter Projected and Actual Pets Costs in this table. Difference is auto calculated"/>
    </ext>
  </extLst>
</table>
</file>

<file path=xl/theme/theme1.xml><?xml version="1.0" encoding="utf-8"?>
<a:theme xmlns:a="http://schemas.openxmlformats.org/drawingml/2006/main" name="Personal">
  <a:themeElements>
    <a:clrScheme name="Rainbow">
      <a:dk1>
        <a:srgbClr val="000000"/>
      </a:dk1>
      <a:lt1>
        <a:srgbClr val="FFFFFF"/>
      </a:lt1>
      <a:dk2>
        <a:srgbClr val="7E8083"/>
      </a:dk2>
      <a:lt2>
        <a:srgbClr val="E4E5E6"/>
      </a:lt2>
      <a:accent1>
        <a:srgbClr val="7AC143"/>
      </a:accent1>
      <a:accent2>
        <a:srgbClr val="00853E"/>
      </a:accent2>
      <a:accent3>
        <a:srgbClr val="00ADEE"/>
      </a:accent3>
      <a:accent4>
        <a:srgbClr val="FFC000"/>
      </a:accent4>
      <a:accent5>
        <a:srgbClr val="F47920"/>
      </a:accent5>
      <a:accent6>
        <a:srgbClr val="E51937"/>
      </a:accent6>
      <a:hlink>
        <a:srgbClr val="F47920"/>
      </a:hlink>
      <a:folHlink>
        <a:srgbClr val="954F72"/>
      </a:folHlink>
    </a:clrScheme>
    <a:fontScheme name="Custom 2">
      <a:majorFont>
        <a:latin typeface="Rockwell"/>
        <a:ea typeface=""/>
        <a:cs typeface=""/>
      </a:majorFont>
      <a:minorFont>
        <a:latin typeface="Lucida San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6.xml"/><Relationship Id="rId13" Type="http://schemas.openxmlformats.org/officeDocument/2006/relationships/table" Target="../tables/table11.xml"/><Relationship Id="rId3" Type="http://schemas.openxmlformats.org/officeDocument/2006/relationships/table" Target="../tables/table1.xml"/><Relationship Id="rId7" Type="http://schemas.openxmlformats.org/officeDocument/2006/relationships/table" Target="../tables/table5.xml"/><Relationship Id="rId12" Type="http://schemas.openxmlformats.org/officeDocument/2006/relationships/table" Target="../tables/table10.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CF256-A10A-4A5C-8FB4-95F27AB5BFA3}">
  <sheetPr>
    <tabColor theme="9" tint="-0.499984740745262"/>
  </sheetPr>
  <dimension ref="B1:B10"/>
  <sheetViews>
    <sheetView showGridLines="0" workbookViewId="0">
      <selection activeCell="B3" sqref="B3"/>
    </sheetView>
  </sheetViews>
  <sheetFormatPr defaultRowHeight="12.75"/>
  <cols>
    <col min="1" max="1" width="2.375" customWidth="1"/>
    <col min="2" max="2" width="80.625" customWidth="1"/>
    <col min="3" max="3" width="2.625" customWidth="1"/>
  </cols>
  <sheetData>
    <row r="1" spans="2:2" s="6" customFormat="1" ht="30" customHeight="1">
      <c r="B1" s="7" t="s">
        <v>43</v>
      </c>
    </row>
    <row r="2" spans="2:2" ht="48.6" customHeight="1">
      <c r="B2" s="3" t="s">
        <v>103</v>
      </c>
    </row>
    <row r="3" spans="2:2" ht="114">
      <c r="B3" s="3" t="s">
        <v>113</v>
      </c>
    </row>
    <row r="4" spans="2:2" ht="57">
      <c r="B4" s="3" t="s">
        <v>105</v>
      </c>
    </row>
    <row r="5" spans="2:2" ht="34.35" customHeight="1">
      <c r="B5" s="3" t="s">
        <v>112</v>
      </c>
    </row>
    <row r="6" spans="2:2" ht="33.75" customHeight="1">
      <c r="B6" s="3" t="s">
        <v>106</v>
      </c>
    </row>
    <row r="7" spans="2:2" ht="34.35" customHeight="1">
      <c r="B7" s="18" t="s">
        <v>40</v>
      </c>
    </row>
    <row r="8" spans="2:2" ht="71.25">
      <c r="B8" s="3" t="s">
        <v>108</v>
      </c>
    </row>
    <row r="9" spans="2:2" ht="14.25">
      <c r="B9" s="3"/>
    </row>
    <row r="10" spans="2:2" ht="28.5">
      <c r="B10" s="3" t="s">
        <v>41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autoPageBreaks="0" fitToPage="1"/>
  </sheetPr>
  <dimension ref="A1:M83"/>
  <sheetViews>
    <sheetView showGridLines="0" tabSelected="1" zoomScaleNormal="100" workbookViewId="0">
      <selection activeCell="J10" sqref="J10:J11"/>
    </sheetView>
  </sheetViews>
  <sheetFormatPr defaultRowHeight="12.75"/>
  <cols>
    <col min="1" max="1" width="2.625" style="5" customWidth="1"/>
    <col min="2" max="2" width="30.625" customWidth="1"/>
    <col min="3" max="3" width="17.75" customWidth="1"/>
    <col min="4" max="4" width="16.5" customWidth="1"/>
    <col min="5" max="5" width="12.5" customWidth="1"/>
    <col min="6" max="6" width="2.625" customWidth="1"/>
    <col min="7" max="7" width="30.625" customWidth="1"/>
    <col min="8" max="8" width="15.875" customWidth="1"/>
    <col min="9" max="9" width="13.875" customWidth="1"/>
    <col min="10" max="10" width="17.625" customWidth="1"/>
    <col min="11" max="11" width="2.625" customWidth="1"/>
  </cols>
  <sheetData>
    <row r="1" spans="1:10" s="1" customFormat="1" ht="14.25">
      <c r="A1" s="4" t="s">
        <v>42</v>
      </c>
    </row>
    <row r="2" spans="1:10" s="1" customFormat="1" ht="71.25" customHeight="1">
      <c r="A2" s="17" t="s">
        <v>44</v>
      </c>
      <c r="B2" s="12"/>
      <c r="C2" s="14" t="s">
        <v>45</v>
      </c>
      <c r="D2" s="13"/>
      <c r="E2" s="13"/>
      <c r="F2" s="13"/>
      <c r="G2" s="13"/>
      <c r="H2" s="13"/>
      <c r="I2" s="13"/>
      <c r="J2" s="13"/>
    </row>
    <row r="4" spans="1:10" ht="24.95" customHeight="1">
      <c r="A4" s="5" t="s">
        <v>53</v>
      </c>
      <c r="B4" s="76" t="s">
        <v>58</v>
      </c>
      <c r="C4" s="77"/>
      <c r="D4" s="8"/>
      <c r="G4" s="69" t="s">
        <v>59</v>
      </c>
      <c r="H4" s="69"/>
      <c r="I4" s="69"/>
      <c r="J4" s="69"/>
    </row>
    <row r="5" spans="1:10" ht="24.95" customHeight="1">
      <c r="B5" s="22" t="s">
        <v>0</v>
      </c>
      <c r="C5" s="81"/>
      <c r="G5" s="23" t="s">
        <v>60</v>
      </c>
      <c r="H5" s="23" t="s">
        <v>61</v>
      </c>
      <c r="I5" s="24" t="s">
        <v>62</v>
      </c>
      <c r="J5" s="23" t="s">
        <v>63</v>
      </c>
    </row>
    <row r="6" spans="1:10" ht="24.95" customHeight="1">
      <c r="B6" s="22" t="s">
        <v>56</v>
      </c>
      <c r="C6" s="81"/>
      <c r="G6" s="70" t="s">
        <v>109</v>
      </c>
      <c r="H6" s="80" t="s">
        <v>67</v>
      </c>
      <c r="I6" s="83">
        <v>0.5</v>
      </c>
      <c r="J6" s="78">
        <f>I6*C8</f>
        <v>0</v>
      </c>
    </row>
    <row r="7" spans="1:10" ht="24.95" customHeight="1">
      <c r="B7" s="22" t="s">
        <v>57</v>
      </c>
      <c r="C7" s="81">
        <v>0</v>
      </c>
      <c r="G7" s="71"/>
      <c r="H7" s="66"/>
      <c r="I7" s="84"/>
      <c r="J7" s="79"/>
    </row>
    <row r="8" spans="1:10" ht="24.95" customHeight="1">
      <c r="A8" s="5" t="s">
        <v>54</v>
      </c>
      <c r="B8" s="22" t="s">
        <v>1</v>
      </c>
      <c r="C8" s="47">
        <f>SUM(C5:C7)</f>
        <v>0</v>
      </c>
      <c r="G8" s="72" t="s">
        <v>64</v>
      </c>
      <c r="H8" s="80" t="s">
        <v>68</v>
      </c>
      <c r="I8" s="83">
        <v>0.2</v>
      </c>
      <c r="J8" s="74">
        <f>I8*C8</f>
        <v>0</v>
      </c>
    </row>
    <row r="9" spans="1:10" ht="24.95" customHeight="1">
      <c r="B9" s="2"/>
      <c r="C9" s="2"/>
      <c r="D9" s="2"/>
      <c r="G9" s="73"/>
      <c r="H9" s="66"/>
      <c r="I9" s="84"/>
      <c r="J9" s="75"/>
    </row>
    <row r="10" spans="1:10" ht="24.95" customHeight="1">
      <c r="A10" s="5" t="s">
        <v>46</v>
      </c>
      <c r="B10" s="67" t="s">
        <v>111</v>
      </c>
      <c r="C10" s="82"/>
      <c r="D10" s="8"/>
      <c r="G10" s="89" t="s">
        <v>110</v>
      </c>
      <c r="H10" s="65">
        <v>0.2</v>
      </c>
      <c r="I10" s="83">
        <v>0.2</v>
      </c>
      <c r="J10" s="91">
        <f>I10*C8</f>
        <v>0</v>
      </c>
    </row>
    <row r="11" spans="1:10" ht="24.95" customHeight="1">
      <c r="B11" s="68"/>
      <c r="C11" s="45"/>
      <c r="G11" s="90"/>
      <c r="H11" s="66"/>
      <c r="I11" s="84"/>
      <c r="J11" s="92"/>
    </row>
    <row r="12" spans="1:10" ht="24.95" customHeight="1">
      <c r="B12" s="19"/>
      <c r="C12" s="20"/>
      <c r="G12" s="63" t="s">
        <v>66</v>
      </c>
      <c r="H12" s="65">
        <v>0.1</v>
      </c>
      <c r="I12" s="83">
        <v>0.1</v>
      </c>
      <c r="J12" s="51">
        <f>I12*C8</f>
        <v>0</v>
      </c>
    </row>
    <row r="13" spans="1:10" ht="24.95" customHeight="1">
      <c r="B13" s="19"/>
      <c r="C13" s="20"/>
      <c r="E13" s="9"/>
      <c r="G13" s="64"/>
      <c r="H13" s="66"/>
      <c r="I13" s="84"/>
      <c r="J13" s="52"/>
    </row>
    <row r="14" spans="1:10" ht="24.95" customHeight="1">
      <c r="B14" s="19"/>
      <c r="C14" s="21"/>
    </row>
    <row r="16" spans="1:10" ht="24.95" customHeight="1">
      <c r="A16" s="5" t="s">
        <v>47</v>
      </c>
      <c r="B16" s="25" t="s">
        <v>69</v>
      </c>
      <c r="C16" s="25" t="s">
        <v>2</v>
      </c>
      <c r="D16" s="25" t="s">
        <v>3</v>
      </c>
      <c r="E16" s="25" t="s">
        <v>4</v>
      </c>
      <c r="F16" s="15"/>
      <c r="G16" s="87" t="s">
        <v>65</v>
      </c>
      <c r="H16" s="87" t="s">
        <v>2</v>
      </c>
      <c r="I16" s="87" t="s">
        <v>3</v>
      </c>
      <c r="J16" s="87" t="s">
        <v>4</v>
      </c>
    </row>
    <row r="17" spans="1:10" ht="24.95" customHeight="1">
      <c r="B17" s="10" t="s">
        <v>5</v>
      </c>
      <c r="C17" s="85"/>
      <c r="D17" s="85">
        <v>0</v>
      </c>
      <c r="E17" s="29">
        <f>Housing[[#This Row],[Projected Cost]]-Housing[[#This Row],[Actual Cost]]</f>
        <v>0</v>
      </c>
      <c r="F17" s="15"/>
      <c r="G17" s="10" t="s">
        <v>87</v>
      </c>
      <c r="H17" s="85"/>
      <c r="I17" s="85"/>
      <c r="J17" s="29">
        <f>Entertainment[[#This Row],[Projected Cost]]-Entertainment[[#This Row],[Actual Cost]]</f>
        <v>0</v>
      </c>
    </row>
    <row r="18" spans="1:10" ht="24.95" customHeight="1">
      <c r="B18" s="10" t="s">
        <v>85</v>
      </c>
      <c r="C18" s="85"/>
      <c r="D18" s="85">
        <v>0</v>
      </c>
      <c r="E18" s="29">
        <f>Housing[[#This Row],[Projected Cost]]-Housing[[#This Row],[Actual Cost]]</f>
        <v>0</v>
      </c>
      <c r="F18" s="15"/>
      <c r="G18" s="10" t="s">
        <v>88</v>
      </c>
      <c r="H18" s="85"/>
      <c r="I18" s="85"/>
      <c r="J18" s="29">
        <f>Entertainment[[#This Row],[Projected Cost]]-Entertainment[[#This Row],[Actual Cost]]</f>
        <v>0</v>
      </c>
    </row>
    <row r="19" spans="1:10" ht="24.95" customHeight="1">
      <c r="B19" s="10" t="s">
        <v>6</v>
      </c>
      <c r="C19" s="85"/>
      <c r="D19" s="85">
        <v>0</v>
      </c>
      <c r="E19" s="29">
        <f>Housing[[#This Row],[Projected Cost]]-Housing[[#This Row],[Actual Cost]]</f>
        <v>0</v>
      </c>
      <c r="F19" s="15"/>
      <c r="G19" s="10" t="s">
        <v>89</v>
      </c>
      <c r="H19" s="85"/>
      <c r="I19" s="85"/>
      <c r="J19" s="29">
        <f>Entertainment[[#This Row],[Projected Cost]]-Entertainment[[#This Row],[Actual Cost]]</f>
        <v>0</v>
      </c>
    </row>
    <row r="20" spans="1:10" ht="24.95" customHeight="1">
      <c r="B20" s="10" t="s">
        <v>7</v>
      </c>
      <c r="C20" s="85"/>
      <c r="D20" s="85">
        <v>0</v>
      </c>
      <c r="E20" s="29">
        <f>Housing[[#This Row],[Projected Cost]]-Housing[[#This Row],[Actual Cost]]</f>
        <v>0</v>
      </c>
      <c r="F20" s="15"/>
      <c r="G20" s="10" t="s">
        <v>8</v>
      </c>
      <c r="H20" s="85"/>
      <c r="I20" s="85"/>
      <c r="J20" s="29">
        <f>Entertainment[[#This Row],[Projected Cost]]-Entertainment[[#This Row],[Actual Cost]]</f>
        <v>0</v>
      </c>
    </row>
    <row r="21" spans="1:10" ht="24.95" customHeight="1">
      <c r="B21" s="10" t="s">
        <v>9</v>
      </c>
      <c r="C21" s="85">
        <v>0</v>
      </c>
      <c r="D21" s="85">
        <v>0</v>
      </c>
      <c r="E21" s="29">
        <f>Housing[[#This Row],[Projected Cost]]-Housing[[#This Row],[Actual Cost]]</f>
        <v>0</v>
      </c>
      <c r="F21" s="15"/>
      <c r="G21" s="10" t="s">
        <v>10</v>
      </c>
      <c r="H21" s="85"/>
      <c r="I21" s="85"/>
      <c r="J21" s="29">
        <f>Entertainment[[#This Row],[Projected Cost]]-Entertainment[[#This Row],[Actual Cost]]</f>
        <v>0</v>
      </c>
    </row>
    <row r="22" spans="1:10" ht="24.95" customHeight="1">
      <c r="B22" s="10" t="s">
        <v>11</v>
      </c>
      <c r="C22" s="85"/>
      <c r="D22" s="85">
        <v>0</v>
      </c>
      <c r="E22" s="29">
        <f>Housing[[#This Row],[Projected Cost]]-Housing[[#This Row],[Actual Cost]]</f>
        <v>0</v>
      </c>
      <c r="F22" s="15"/>
      <c r="G22" s="10" t="s">
        <v>12</v>
      </c>
      <c r="H22" s="85"/>
      <c r="I22" s="85"/>
      <c r="J22" s="29">
        <f>Entertainment[[#This Row],[Projected Cost]]-Entertainment[[#This Row],[Actual Cost]]</f>
        <v>0</v>
      </c>
    </row>
    <row r="23" spans="1:10" ht="24.95" customHeight="1">
      <c r="B23" s="10" t="s">
        <v>79</v>
      </c>
      <c r="C23" s="85"/>
      <c r="D23" s="85">
        <v>0</v>
      </c>
      <c r="E23" s="29">
        <f>Housing[[#This Row],[Projected Cost]]-Housing[[#This Row],[Actual Cost]]</f>
        <v>0</v>
      </c>
      <c r="F23" s="15"/>
      <c r="G23" s="10" t="s">
        <v>90</v>
      </c>
      <c r="H23" s="85"/>
      <c r="I23" s="85"/>
      <c r="J23" s="29">
        <f>Entertainment[[#This Row],[Projected Cost]]-Entertainment[[#This Row],[Actual Cost]]</f>
        <v>0</v>
      </c>
    </row>
    <row r="24" spans="1:10" ht="24.95" customHeight="1">
      <c r="B24" s="10" t="s">
        <v>13</v>
      </c>
      <c r="C24" s="85"/>
      <c r="D24" s="85">
        <v>0</v>
      </c>
      <c r="E24" s="29">
        <f>Housing[[#This Row],[Projected Cost]]-Housing[[#This Row],[Actual Cost]]</f>
        <v>0</v>
      </c>
      <c r="F24" s="15"/>
      <c r="G24" s="10" t="s">
        <v>86</v>
      </c>
      <c r="H24" s="85"/>
      <c r="I24" s="85"/>
      <c r="J24" s="29">
        <f>Entertainment[[#This Row],[Projected Cost]]-Entertainment[[#This Row],[Actual Cost]]</f>
        <v>0</v>
      </c>
    </row>
    <row r="25" spans="1:10" ht="24.95" customHeight="1">
      <c r="B25" s="10" t="s">
        <v>15</v>
      </c>
      <c r="C25" s="85"/>
      <c r="D25" s="85">
        <v>0</v>
      </c>
      <c r="E25" s="29">
        <f>Housing[[#This Row],[Projected Cost]]-Housing[[#This Row],[Actual Cost]]</f>
        <v>0</v>
      </c>
      <c r="F25" s="15"/>
      <c r="G25" s="10" t="s">
        <v>14</v>
      </c>
      <c r="H25" s="85"/>
      <c r="I25" s="85"/>
      <c r="J25" s="29">
        <f>Entertainment[[#This Row],[Projected Cost]]-Entertainment[[#This Row],[Actual Cost]]</f>
        <v>0</v>
      </c>
    </row>
    <row r="26" spans="1:10" ht="24.95" customHeight="1">
      <c r="B26" s="10" t="s">
        <v>16</v>
      </c>
      <c r="C26" s="85">
        <v>0</v>
      </c>
      <c r="D26" s="85">
        <v>0</v>
      </c>
      <c r="E26" s="29">
        <f>Housing[[#This Row],[Projected Cost]]-Housing[[#This Row],[Actual Cost]]</f>
        <v>0</v>
      </c>
      <c r="F26" s="15"/>
      <c r="G26" s="10" t="s">
        <v>14</v>
      </c>
      <c r="H26" s="85"/>
      <c r="I26" s="85"/>
      <c r="J26" s="29">
        <f>Entertainment[[#This Row],[Projected Cost]]-Entertainment[[#This Row],[Actual Cost]]</f>
        <v>0</v>
      </c>
    </row>
    <row r="27" spans="1:10" ht="24.95" customHeight="1">
      <c r="B27" s="10" t="s">
        <v>14</v>
      </c>
      <c r="C27" s="85">
        <v>0</v>
      </c>
      <c r="D27" s="85">
        <v>0</v>
      </c>
      <c r="E27" s="29">
        <f>Housing[[#This Row],[Projected Cost]]-Housing[[#This Row],[Actual Cost]]</f>
        <v>0</v>
      </c>
      <c r="F27" s="15"/>
      <c r="G27" s="16" t="s">
        <v>39</v>
      </c>
      <c r="H27" s="30">
        <f>SUM(Entertainment[Projected Cost])</f>
        <v>0</v>
      </c>
      <c r="I27" s="30">
        <f>SUM(Entertainment[Actual Cost])</f>
        <v>0</v>
      </c>
      <c r="J27" s="30">
        <f>SUBTOTAL(109,Entertainment[Difference])</f>
        <v>0</v>
      </c>
    </row>
    <row r="28" spans="1:10" ht="24.95" customHeight="1">
      <c r="B28" s="16" t="s">
        <v>39</v>
      </c>
      <c r="C28" s="30">
        <f>SUM(Housing[Projected Cost])</f>
        <v>0</v>
      </c>
      <c r="D28" s="30">
        <f>SUM(Housing[Actual Cost])</f>
        <v>0</v>
      </c>
      <c r="E28" s="30">
        <f>SUBTOTAL(109,Housing[Difference])</f>
        <v>0</v>
      </c>
      <c r="F28" s="15"/>
      <c r="G28" s="62"/>
      <c r="H28" s="62"/>
      <c r="I28" s="62"/>
      <c r="J28" s="62"/>
    </row>
    <row r="29" spans="1:10" ht="24.95" customHeight="1">
      <c r="A29" s="5" t="s">
        <v>48</v>
      </c>
      <c r="B29" s="62"/>
      <c r="C29" s="62"/>
      <c r="D29" s="62"/>
      <c r="E29" s="62"/>
      <c r="F29" s="15"/>
    </row>
    <row r="30" spans="1:10" ht="24.95" customHeight="1">
      <c r="B30" s="25" t="s">
        <v>70</v>
      </c>
      <c r="C30" s="25" t="s">
        <v>2</v>
      </c>
      <c r="D30" s="25" t="s">
        <v>3</v>
      </c>
      <c r="E30" s="25" t="s">
        <v>4</v>
      </c>
      <c r="F30" s="15"/>
      <c r="G30" s="87" t="s">
        <v>78</v>
      </c>
      <c r="H30" s="87" t="s">
        <v>2</v>
      </c>
      <c r="I30" s="87" t="s">
        <v>3</v>
      </c>
      <c r="J30" s="87" t="s">
        <v>4</v>
      </c>
    </row>
    <row r="31" spans="1:10" ht="24.95" customHeight="1">
      <c r="B31" s="10" t="s">
        <v>18</v>
      </c>
      <c r="C31" s="85"/>
      <c r="D31" s="85"/>
      <c r="E31" s="29">
        <f>Transportation[[#This Row],[Projected Cost]]-Transportation[[#This Row],[Actual Cost]]</f>
        <v>0</v>
      </c>
      <c r="F31" s="15"/>
      <c r="G31" s="10" t="s">
        <v>34</v>
      </c>
      <c r="H31" s="85"/>
      <c r="I31" s="85">
        <v>0</v>
      </c>
      <c r="J31" s="29">
        <f>PersonalCare[[#This Row],[Projected Cost]]-PersonalCare[[#This Row],[Actual Cost]]</f>
        <v>0</v>
      </c>
    </row>
    <row r="32" spans="1:10" ht="24.95" customHeight="1">
      <c r="B32" s="10" t="s">
        <v>20</v>
      </c>
      <c r="C32" s="85">
        <v>0</v>
      </c>
      <c r="D32" s="85">
        <v>0</v>
      </c>
      <c r="E32" s="29">
        <f>Transportation[[#This Row],[Projected Cost]]-Transportation[[#This Row],[Actual Cost]]</f>
        <v>0</v>
      </c>
      <c r="F32" s="15"/>
      <c r="G32" s="10" t="s">
        <v>29</v>
      </c>
      <c r="H32" s="85"/>
      <c r="I32" s="85"/>
      <c r="J32" s="29">
        <f>PersonalCare[[#This Row],[Projected Cost]]-PersonalCare[[#This Row],[Actual Cost]]</f>
        <v>0</v>
      </c>
    </row>
    <row r="33" spans="1:10" ht="24.95" customHeight="1">
      <c r="B33" s="10" t="s">
        <v>80</v>
      </c>
      <c r="C33" s="85"/>
      <c r="D33" s="85"/>
      <c r="E33" s="29">
        <f>Transportation[[#This Row],[Projected Cost]]-Transportation[[#This Row],[Actual Cost]]</f>
        <v>0</v>
      </c>
      <c r="F33" s="15"/>
      <c r="G33" s="10" t="s">
        <v>35</v>
      </c>
      <c r="H33" s="85"/>
      <c r="I33" s="85"/>
      <c r="J33" s="29">
        <f>PersonalCare[[#This Row],[Projected Cost]]-PersonalCare[[#This Row],[Actual Cost]]</f>
        <v>0</v>
      </c>
    </row>
    <row r="34" spans="1:10" ht="24.95" customHeight="1">
      <c r="B34" s="10" t="s">
        <v>81</v>
      </c>
      <c r="C34" s="85">
        <v>0</v>
      </c>
      <c r="D34" s="85">
        <v>0</v>
      </c>
      <c r="E34" s="29">
        <f>Transportation[[#This Row],[Projected Cost]]-Transportation[[#This Row],[Actual Cost]]</f>
        <v>0</v>
      </c>
      <c r="F34" s="15"/>
      <c r="G34" s="10" t="s">
        <v>36</v>
      </c>
      <c r="H34" s="85"/>
      <c r="I34" s="85"/>
      <c r="J34" s="29">
        <f>PersonalCare[[#This Row],[Projected Cost]]-PersonalCare[[#This Row],[Actual Cost]]</f>
        <v>0</v>
      </c>
    </row>
    <row r="35" spans="1:10" ht="24.95" customHeight="1">
      <c r="B35" s="10" t="s">
        <v>23</v>
      </c>
      <c r="C35" s="85"/>
      <c r="D35" s="85">
        <v>0</v>
      </c>
      <c r="E35" s="29">
        <f>Transportation[[#This Row],[Projected Cost]]-Transportation[[#This Row],[Actual Cost]]</f>
        <v>0</v>
      </c>
      <c r="F35" s="15"/>
      <c r="G35" s="10" t="s">
        <v>37</v>
      </c>
      <c r="H35" s="85"/>
      <c r="I35" s="85">
        <v>0</v>
      </c>
      <c r="J35" s="29">
        <f>PersonalCare[[#This Row],[Projected Cost]]-PersonalCare[[#This Row],[Actual Cost]]</f>
        <v>0</v>
      </c>
    </row>
    <row r="36" spans="1:10" ht="24.95" customHeight="1">
      <c r="B36" s="10" t="s">
        <v>24</v>
      </c>
      <c r="C36" s="85"/>
      <c r="D36" s="85"/>
      <c r="E36" s="29">
        <f>Transportation[[#This Row],[Projected Cost]]-Transportation[[#This Row],[Actual Cost]]</f>
        <v>0</v>
      </c>
      <c r="F36" s="15"/>
      <c r="G36" s="10" t="s">
        <v>38</v>
      </c>
      <c r="H36" s="85"/>
      <c r="I36" s="85"/>
      <c r="J36" s="29">
        <f>PersonalCare[[#This Row],[Projected Cost]]-PersonalCare[[#This Row],[Actual Cost]]</f>
        <v>0</v>
      </c>
    </row>
    <row r="37" spans="1:10" ht="24.95" customHeight="1">
      <c r="B37" s="10" t="s">
        <v>14</v>
      </c>
      <c r="C37" s="85"/>
      <c r="D37" s="85"/>
      <c r="E37" s="29">
        <f>Transportation[[#This Row],[Projected Cost]]-Transportation[[#This Row],[Actual Cost]]</f>
        <v>0</v>
      </c>
      <c r="F37" s="15"/>
      <c r="G37" s="10" t="s">
        <v>14</v>
      </c>
      <c r="H37" s="85"/>
      <c r="I37" s="85"/>
      <c r="J37" s="29">
        <f>PersonalCare[[#This Row],[Projected Cost]]-PersonalCare[[#This Row],[Actual Cost]]</f>
        <v>0</v>
      </c>
    </row>
    <row r="38" spans="1:10" ht="24.95" customHeight="1">
      <c r="B38" s="16" t="s">
        <v>39</v>
      </c>
      <c r="C38" s="30">
        <f>SUM(Transportation[Projected Cost])</f>
        <v>0</v>
      </c>
      <c r="D38" s="30">
        <f>SUM(Transportation[Actual Cost])</f>
        <v>0</v>
      </c>
      <c r="E38" s="30">
        <f>SUBTOTAL(109,Transportation[Difference])</f>
        <v>0</v>
      </c>
      <c r="F38" s="15"/>
      <c r="G38" s="16" t="s">
        <v>39</v>
      </c>
      <c r="H38" s="30">
        <f>SUM(PersonalCare[Projected Cost])</f>
        <v>0</v>
      </c>
      <c r="I38" s="30">
        <f>SUM(PersonalCare[Actual Cost])</f>
        <v>0</v>
      </c>
      <c r="J38" s="30">
        <f>SUBTOTAL(109,PersonalCare[Difference])</f>
        <v>0</v>
      </c>
    </row>
    <row r="39" spans="1:10" ht="24.95" customHeight="1">
      <c r="A39" s="5" t="s">
        <v>55</v>
      </c>
      <c r="B39" s="62"/>
      <c r="C39" s="62"/>
      <c r="D39" s="62"/>
      <c r="E39" s="62"/>
      <c r="F39" s="15"/>
    </row>
    <row r="40" spans="1:10" ht="24.95" customHeight="1">
      <c r="B40" s="25" t="s">
        <v>22</v>
      </c>
      <c r="C40" s="25" t="s">
        <v>2</v>
      </c>
      <c r="D40" s="25" t="s">
        <v>3</v>
      </c>
      <c r="E40" s="25" t="s">
        <v>4</v>
      </c>
      <c r="F40" s="15"/>
      <c r="G40" s="87" t="s">
        <v>77</v>
      </c>
      <c r="H40" s="87" t="s">
        <v>2</v>
      </c>
      <c r="I40" s="87" t="s">
        <v>3</v>
      </c>
      <c r="J40" s="87" t="s">
        <v>4</v>
      </c>
    </row>
    <row r="41" spans="1:10" ht="24.95" customHeight="1">
      <c r="B41" s="10" t="s">
        <v>82</v>
      </c>
      <c r="C41" s="85"/>
      <c r="D41" s="85"/>
      <c r="E41" s="29">
        <f>Insurance[[#This Row],[Projected Cost]]-Insurance[[#This Row],[Actual Cost]]</f>
        <v>0</v>
      </c>
      <c r="F41" s="15"/>
      <c r="G41" s="10" t="s">
        <v>27</v>
      </c>
      <c r="H41" s="85">
        <v>0</v>
      </c>
      <c r="I41" s="85">
        <v>0</v>
      </c>
      <c r="J41" s="29">
        <f>Pets[[#This Row],[Projected Cost]]-Pets[[#This Row],[Actual Cost]]</f>
        <v>0</v>
      </c>
    </row>
    <row r="42" spans="1:10" ht="24.95" customHeight="1">
      <c r="B42" s="10" t="s">
        <v>83</v>
      </c>
      <c r="C42" s="85"/>
      <c r="D42" s="85"/>
      <c r="E42" s="29">
        <f>Insurance[[#This Row],[Projected Cost]]-Insurance[[#This Row],[Actual Cost]]</f>
        <v>0</v>
      </c>
      <c r="F42" s="15"/>
      <c r="G42" s="10" t="s">
        <v>28</v>
      </c>
      <c r="H42" s="85">
        <v>0</v>
      </c>
      <c r="I42" s="85">
        <v>0</v>
      </c>
      <c r="J42" s="29">
        <f>Pets[[#This Row],[Projected Cost]]-Pets[[#This Row],[Actual Cost]]</f>
        <v>0</v>
      </c>
    </row>
    <row r="43" spans="1:10" ht="24.95" customHeight="1">
      <c r="B43" s="10" t="s">
        <v>25</v>
      </c>
      <c r="C43" s="85"/>
      <c r="D43" s="85"/>
      <c r="E43" s="29">
        <f>Insurance[[#This Row],[Projected Cost]]-Insurance[[#This Row],[Actual Cost]]</f>
        <v>0</v>
      </c>
      <c r="F43" s="15"/>
      <c r="G43" s="10" t="s">
        <v>29</v>
      </c>
      <c r="H43" s="85">
        <v>0</v>
      </c>
      <c r="I43" s="85">
        <v>0</v>
      </c>
      <c r="J43" s="29">
        <f>Pets[[#This Row],[Projected Cost]]-Pets[[#This Row],[Actual Cost]]</f>
        <v>0</v>
      </c>
    </row>
    <row r="44" spans="1:10" ht="24.95" customHeight="1">
      <c r="B44" s="10" t="s">
        <v>84</v>
      </c>
      <c r="C44" s="85"/>
      <c r="D44" s="85"/>
      <c r="E44" s="29">
        <f>Insurance[[#This Row],[Projected Cost]]-Insurance[[#This Row],[Actual Cost]]</f>
        <v>0</v>
      </c>
      <c r="F44" s="15"/>
      <c r="G44" s="10" t="s">
        <v>30</v>
      </c>
      <c r="H44" s="85">
        <v>0</v>
      </c>
      <c r="I44" s="85">
        <v>0</v>
      </c>
      <c r="J44" s="29">
        <f>Pets[[#This Row],[Projected Cost]]-Pets[[#This Row],[Actual Cost]]</f>
        <v>0</v>
      </c>
    </row>
    <row r="45" spans="1:10" ht="24.95" customHeight="1">
      <c r="B45" s="10" t="s">
        <v>14</v>
      </c>
      <c r="C45" s="85"/>
      <c r="D45" s="85"/>
      <c r="E45" s="29">
        <f>Insurance[[#This Row],[Projected Cost]]-Insurance[[#This Row],[Actual Cost]]</f>
        <v>0</v>
      </c>
      <c r="F45" s="15"/>
      <c r="G45" s="10" t="s">
        <v>14</v>
      </c>
      <c r="H45" s="85">
        <v>0</v>
      </c>
      <c r="I45" s="85">
        <v>0</v>
      </c>
      <c r="J45" s="29">
        <f>Pets[[#This Row],[Projected Cost]]-Pets[[#This Row],[Actual Cost]]</f>
        <v>0</v>
      </c>
    </row>
    <row r="46" spans="1:10" ht="24.95" customHeight="1">
      <c r="A46" s="5" t="s">
        <v>49</v>
      </c>
      <c r="B46" s="16" t="s">
        <v>39</v>
      </c>
      <c r="C46" s="30">
        <f>SUM(Insurance[Projected Cost])</f>
        <v>0</v>
      </c>
      <c r="D46" s="30">
        <f>SUM(Insurance[Actual Cost])</f>
        <v>0</v>
      </c>
      <c r="E46" s="30">
        <f>SUBTOTAL(109,Insurance[Difference])</f>
        <v>0</v>
      </c>
      <c r="F46" s="15"/>
      <c r="G46" s="16" t="s">
        <v>39</v>
      </c>
      <c r="H46" s="30">
        <f>SUM(Pets[Projected Cost])</f>
        <v>0</v>
      </c>
      <c r="I46" s="30">
        <f>SUM(Pets[Actual Cost])</f>
        <v>0</v>
      </c>
      <c r="J46" s="30">
        <f>SUBTOTAL(109,Pets[Difference])</f>
        <v>0</v>
      </c>
    </row>
    <row r="47" spans="1:10" ht="24.95" customHeight="1">
      <c r="B47" s="62"/>
      <c r="C47" s="62"/>
      <c r="D47" s="62"/>
      <c r="E47" s="62"/>
      <c r="F47" s="15"/>
    </row>
    <row r="48" spans="1:10" ht="24.95" customHeight="1">
      <c r="B48" s="27" t="s">
        <v>27</v>
      </c>
      <c r="C48" s="27" t="s">
        <v>2</v>
      </c>
      <c r="D48" s="27" t="s">
        <v>3</v>
      </c>
      <c r="E48" s="27" t="s">
        <v>4</v>
      </c>
      <c r="F48" s="15"/>
      <c r="G48" s="26" t="s">
        <v>71</v>
      </c>
      <c r="H48" s="26" t="s">
        <v>2</v>
      </c>
      <c r="I48" s="26" t="s">
        <v>3</v>
      </c>
      <c r="J48" s="26" t="s">
        <v>4</v>
      </c>
    </row>
    <row r="49" spans="1:10" ht="24.95" customHeight="1">
      <c r="B49" s="10" t="s">
        <v>26</v>
      </c>
      <c r="C49" s="86"/>
      <c r="D49" s="86">
        <v>0</v>
      </c>
      <c r="E49" s="11">
        <f>Food[[#This Row],[Projected Cost]]-Food[[#This Row],[Actual Cost]]</f>
        <v>0</v>
      </c>
      <c r="F49" s="15"/>
      <c r="G49" s="10" t="s">
        <v>92</v>
      </c>
      <c r="H49" s="85"/>
      <c r="I49" s="85"/>
      <c r="J49" s="29">
        <f>Savings[[#This Row],[Projected Cost]]-Savings[[#This Row],[Actual Cost]]</f>
        <v>0</v>
      </c>
    </row>
    <row r="50" spans="1:10" ht="24.95" customHeight="1">
      <c r="B50" s="10" t="s">
        <v>14</v>
      </c>
      <c r="C50" s="86"/>
      <c r="D50" s="86"/>
      <c r="E50" s="11">
        <f>Food[[#This Row],[Projected Cost]]-Food[[#This Row],[Actual Cost]]</f>
        <v>0</v>
      </c>
      <c r="F50" s="15"/>
      <c r="G50" s="10" t="s">
        <v>93</v>
      </c>
      <c r="H50" s="85">
        <v>0</v>
      </c>
      <c r="I50" s="85">
        <v>0</v>
      </c>
      <c r="J50" s="29">
        <f>Savings[[#This Row],[Projected Cost]]-Savings[[#This Row],[Actual Cost]]</f>
        <v>0</v>
      </c>
    </row>
    <row r="51" spans="1:10" ht="24.95" customHeight="1">
      <c r="B51" s="16" t="s">
        <v>39</v>
      </c>
      <c r="C51" s="11">
        <f>SUM(Food[Projected Cost])</f>
        <v>0</v>
      </c>
      <c r="D51" s="11">
        <f>SUM(Food[Actual Cost])</f>
        <v>0</v>
      </c>
      <c r="E51" s="11">
        <f>SUBTOTAL(109,Food[Difference])</f>
        <v>0</v>
      </c>
      <c r="F51" s="15"/>
      <c r="G51" s="10" t="s">
        <v>94</v>
      </c>
      <c r="H51" s="85"/>
      <c r="I51" s="85">
        <v>0</v>
      </c>
      <c r="J51" s="29">
        <f>Savings[[#This Row],[Projected Cost]]-Savings[[#This Row],[Actual Cost]]</f>
        <v>0</v>
      </c>
    </row>
    <row r="52" spans="1:10" ht="24.95" customHeight="1">
      <c r="A52" s="5" t="s">
        <v>50</v>
      </c>
      <c r="B52" s="62"/>
      <c r="C52" s="62"/>
      <c r="D52" s="62"/>
      <c r="E52" s="62"/>
      <c r="F52" s="15"/>
      <c r="G52" s="10" t="s">
        <v>95</v>
      </c>
      <c r="H52" s="85"/>
      <c r="I52" s="85">
        <v>0</v>
      </c>
      <c r="J52" s="29">
        <f>Savings[[#This Row],[Projected Cost]]-Savings[[#This Row],[Actual Cost]]</f>
        <v>0</v>
      </c>
    </row>
    <row r="53" spans="1:10" ht="24.95" customHeight="1">
      <c r="B53" s="25" t="s">
        <v>73</v>
      </c>
      <c r="C53" s="25" t="s">
        <v>2</v>
      </c>
      <c r="D53" s="25" t="s">
        <v>3</v>
      </c>
      <c r="E53" s="25" t="s">
        <v>4</v>
      </c>
      <c r="F53" s="15"/>
      <c r="G53" s="10" t="s">
        <v>91</v>
      </c>
      <c r="H53" s="85"/>
      <c r="I53" s="85">
        <v>0</v>
      </c>
      <c r="J53" s="29">
        <f>Savings[[#This Row],[Projected Cost]]-Savings[[#This Row],[Actual Cost]]</f>
        <v>0</v>
      </c>
    </row>
    <row r="54" spans="1:10" ht="24.95" customHeight="1">
      <c r="B54" s="10" t="s">
        <v>104</v>
      </c>
      <c r="C54" s="85"/>
      <c r="D54" s="85"/>
      <c r="E54" s="29">
        <f>Legal[[#This Row],[Projected Cost]]-Legal[[#This Row],[Actual Cost]]</f>
        <v>0</v>
      </c>
      <c r="F54" s="15"/>
      <c r="G54" s="10" t="s">
        <v>96</v>
      </c>
      <c r="H54" s="85"/>
      <c r="I54" s="85"/>
      <c r="J54" s="29">
        <f>Savings[[#This Row],[Projected Cost]]-Savings[[#This Row],[Actual Cost]]</f>
        <v>0</v>
      </c>
    </row>
    <row r="55" spans="1:10" ht="24.95" customHeight="1">
      <c r="B55" s="10" t="s">
        <v>31</v>
      </c>
      <c r="C55" s="85"/>
      <c r="D55" s="85"/>
      <c r="E55" s="29">
        <f>Legal[[#This Row],[Projected Cost]]-Legal[[#This Row],[Actual Cost]]</f>
        <v>0</v>
      </c>
      <c r="F55" s="15"/>
      <c r="G55" s="10" t="s">
        <v>14</v>
      </c>
      <c r="H55" s="85">
        <v>0</v>
      </c>
      <c r="I55" s="85">
        <v>0</v>
      </c>
      <c r="J55" s="29">
        <f>Savings[[#This Row],[Projected Cost]]-Savings[[#This Row],[Actual Cost]]</f>
        <v>0</v>
      </c>
    </row>
    <row r="56" spans="1:10" ht="24.95" customHeight="1">
      <c r="B56" s="10" t="s">
        <v>32</v>
      </c>
      <c r="C56" s="85"/>
      <c r="D56" s="85"/>
      <c r="E56" s="29">
        <f>Legal[[#This Row],[Projected Cost]]-Legal[[#This Row],[Actual Cost]]</f>
        <v>0</v>
      </c>
      <c r="F56" s="15"/>
      <c r="G56" s="16" t="s">
        <v>39</v>
      </c>
      <c r="H56" s="30">
        <f>SUM(Savings[Projected Cost])</f>
        <v>0</v>
      </c>
      <c r="I56" s="30">
        <f>SUM(Savings[Actual Cost])</f>
        <v>0</v>
      </c>
      <c r="J56" s="30">
        <f>SUBTOTAL(109,Savings[Difference])</f>
        <v>0</v>
      </c>
    </row>
    <row r="57" spans="1:10" ht="24.95" customHeight="1">
      <c r="B57" s="10" t="s">
        <v>33</v>
      </c>
      <c r="C57" s="85"/>
      <c r="D57" s="85"/>
      <c r="E57" s="29">
        <f>Legal[[#This Row],[Projected Cost]]-Legal[[#This Row],[Actual Cost]]</f>
        <v>0</v>
      </c>
      <c r="F57" s="15"/>
    </row>
    <row r="58" spans="1:10" ht="24.95" customHeight="1">
      <c r="B58" s="10" t="s">
        <v>14</v>
      </c>
      <c r="C58" s="85"/>
      <c r="D58" s="85"/>
      <c r="E58" s="29">
        <f>Legal[[#This Row],[Projected Cost]]-Legal[[#This Row],[Actual Cost]]</f>
        <v>0</v>
      </c>
      <c r="F58" s="15"/>
    </row>
    <row r="59" spans="1:10" ht="24.95" customHeight="1">
      <c r="B59" s="16" t="s">
        <v>39</v>
      </c>
      <c r="C59" s="30">
        <f>SUM(Legal[Projected Cost])</f>
        <v>0</v>
      </c>
      <c r="D59" s="30">
        <f>SUM(Legal[Actual Cost])</f>
        <v>0</v>
      </c>
      <c r="E59" s="30">
        <f>SUBTOTAL(109,Legal[Difference])</f>
        <v>0</v>
      </c>
      <c r="F59" s="15"/>
    </row>
    <row r="60" spans="1:10" ht="24.95" customHeight="1">
      <c r="F60" s="15"/>
      <c r="G60" s="28" t="s">
        <v>66</v>
      </c>
      <c r="H60" s="28" t="s">
        <v>2</v>
      </c>
      <c r="I60" s="28" t="s">
        <v>3</v>
      </c>
      <c r="J60" s="28" t="s">
        <v>4</v>
      </c>
    </row>
    <row r="61" spans="1:10" ht="24.95" customHeight="1">
      <c r="B61" s="27" t="s">
        <v>72</v>
      </c>
      <c r="C61" s="25" t="s">
        <v>2</v>
      </c>
      <c r="D61" s="25" t="s">
        <v>3</v>
      </c>
      <c r="E61" s="25" t="s">
        <v>4</v>
      </c>
      <c r="F61" s="15"/>
      <c r="G61" s="10" t="s">
        <v>74</v>
      </c>
      <c r="H61" s="85"/>
      <c r="I61" s="85"/>
      <c r="J61" s="29">
        <f>Gifts[[#This Row],[Projected Cost]]-Gifts[[#This Row],[Actual Cost]]</f>
        <v>0</v>
      </c>
    </row>
    <row r="62" spans="1:10" ht="24.95" customHeight="1">
      <c r="B62" s="10" t="s">
        <v>17</v>
      </c>
      <c r="C62" s="85">
        <v>0</v>
      </c>
      <c r="D62" s="85">
        <v>0</v>
      </c>
      <c r="E62" s="29">
        <f>Loans[[#This Row],[Projected Cost]]-Loans[[#This Row],[Actual Cost]]</f>
        <v>0</v>
      </c>
      <c r="F62" s="15"/>
      <c r="G62" s="10" t="s">
        <v>76</v>
      </c>
      <c r="H62" s="85"/>
      <c r="I62" s="85"/>
      <c r="J62" s="29">
        <f>Gifts[[#This Row],[Projected Cost]]-Gifts[[#This Row],[Actual Cost]]</f>
        <v>0</v>
      </c>
    </row>
    <row r="63" spans="1:10" ht="24.95" customHeight="1">
      <c r="B63" s="10" t="s">
        <v>19</v>
      </c>
      <c r="C63" s="85"/>
      <c r="D63" s="85"/>
      <c r="E63" s="29">
        <f>Loans[[#This Row],[Projected Cost]]-Loans[[#This Row],[Actual Cost]]</f>
        <v>0</v>
      </c>
      <c r="F63" s="15"/>
      <c r="G63" s="10" t="s">
        <v>75</v>
      </c>
      <c r="H63" s="85"/>
      <c r="I63" s="85"/>
      <c r="J63" s="29">
        <f>Gifts[[#This Row],[Projected Cost]]-Gifts[[#This Row],[Actual Cost]]</f>
        <v>0</v>
      </c>
    </row>
    <row r="64" spans="1:10" ht="24.95" customHeight="1">
      <c r="B64" s="10" t="s">
        <v>21</v>
      </c>
      <c r="C64" s="85"/>
      <c r="D64" s="85"/>
      <c r="E64" s="29">
        <f>Loans[[#This Row],[Projected Cost]]-Loans[[#This Row],[Actual Cost]]</f>
        <v>0</v>
      </c>
      <c r="F64" s="15"/>
      <c r="G64" s="16" t="s">
        <v>39</v>
      </c>
      <c r="H64" s="30">
        <f>SUM(Gifts[Projected Cost])</f>
        <v>0</v>
      </c>
      <c r="I64" s="30">
        <f>SUM(Gifts[Actual Cost])</f>
        <v>0</v>
      </c>
      <c r="J64" s="30">
        <f>SUBTOTAL(109,Gifts[Difference])</f>
        <v>0</v>
      </c>
    </row>
    <row r="65" spans="1:13" ht="24.95" customHeight="1">
      <c r="B65" s="10" t="s">
        <v>21</v>
      </c>
      <c r="C65" s="85"/>
      <c r="D65" s="85"/>
      <c r="E65" s="29">
        <f>Loans[[#This Row],[Projected Cost]]-Loans[[#This Row],[Actual Cost]]</f>
        <v>0</v>
      </c>
      <c r="F65" s="15"/>
    </row>
    <row r="66" spans="1:13" ht="24.95" customHeight="1">
      <c r="B66" s="10" t="s">
        <v>21</v>
      </c>
      <c r="C66" s="85"/>
      <c r="D66" s="85"/>
      <c r="E66" s="29">
        <f>Loans[[#This Row],[Projected Cost]]-Loans[[#This Row],[Actual Cost]]</f>
        <v>0</v>
      </c>
      <c r="F66" s="15"/>
    </row>
    <row r="67" spans="1:13" ht="24.95" customHeight="1">
      <c r="B67" s="10" t="s">
        <v>14</v>
      </c>
      <c r="C67" s="85"/>
      <c r="D67" s="85"/>
      <c r="E67" s="29">
        <f>Loans[[#This Row],[Projected Cost]]-Loans[[#This Row],[Actual Cost]]</f>
        <v>0</v>
      </c>
      <c r="F67" s="15"/>
    </row>
    <row r="68" spans="1:13" ht="24.95" customHeight="1">
      <c r="B68" s="16" t="s">
        <v>39</v>
      </c>
      <c r="C68" s="30">
        <f>SUM(Loans[Projected Cost])</f>
        <v>0</v>
      </c>
      <c r="D68" s="30">
        <f>SUM(Loans[Actual Cost])</f>
        <v>0</v>
      </c>
      <c r="E68" s="30">
        <f>SUBTOTAL(109,Loans[Difference])</f>
        <v>0</v>
      </c>
      <c r="F68" s="15"/>
    </row>
    <row r="69" spans="1:13" ht="24.95" customHeight="1">
      <c r="B69" s="16"/>
      <c r="C69" s="31"/>
      <c r="D69" s="31"/>
      <c r="E69" s="29"/>
      <c r="F69" s="15"/>
    </row>
    <row r="70" spans="1:13" ht="24.95" customHeight="1">
      <c r="B70" s="32"/>
      <c r="C70" s="37" t="s">
        <v>101</v>
      </c>
      <c r="D70" s="38" t="s">
        <v>102</v>
      </c>
      <c r="F70" s="15"/>
    </row>
    <row r="71" spans="1:13" ht="24.95" customHeight="1">
      <c r="B71" s="34" t="s">
        <v>97</v>
      </c>
      <c r="C71" s="41">
        <f>Housing[[#Totals],[Projected Cost]]+Transportation[[#Totals],[Projected Cost]]+Insurance[[#Totals],[Projected Cost]]+Food[[#Totals],[Projected Cost]]+Legal[[#Totals],[Projected Cost]]+Loans[[#Totals],[Projected Cost]]</f>
        <v>0</v>
      </c>
      <c r="D71" s="42">
        <f>Housing[[#Totals],[Actual Cost]]+Transportation[[#Totals],[Actual Cost]]+Insurance[[#Totals],[Actual Cost]]+Food[[#Totals],[Actual Cost]]+Legal[[#Totals],[Actual Cost]]+Loans[[#Totals],[Actual Cost]]</f>
        <v>0</v>
      </c>
      <c r="E71" s="32"/>
      <c r="F71" s="15"/>
      <c r="G71" s="55"/>
      <c r="H71" s="56"/>
      <c r="I71" s="57"/>
      <c r="J71" s="61"/>
      <c r="K71" s="46"/>
      <c r="L71" s="46"/>
      <c r="M71" s="46"/>
    </row>
    <row r="72" spans="1:13" ht="24.95" customHeight="1">
      <c r="A72" s="5" t="s">
        <v>51</v>
      </c>
      <c r="B72" s="35" t="s">
        <v>98</v>
      </c>
      <c r="C72" s="43">
        <f>Savings[[#Totals],[Projected Cost]]</f>
        <v>0</v>
      </c>
      <c r="D72" s="41">
        <f>Savings[[#Totals],[Actual Cost]]</f>
        <v>0</v>
      </c>
      <c r="E72" s="32"/>
      <c r="F72" s="15"/>
      <c r="G72" s="58"/>
      <c r="H72" s="59"/>
      <c r="I72" s="60"/>
      <c r="J72" s="61"/>
      <c r="K72" s="46"/>
      <c r="L72" s="46"/>
      <c r="M72" s="46"/>
    </row>
    <row r="73" spans="1:13" ht="24.95" customHeight="1">
      <c r="B73" s="88" t="s">
        <v>99</v>
      </c>
      <c r="C73" s="39">
        <f>PersonalCare[[#Totals],[Projected Cost]]+Pets[[#Totals],[Projected Cost]]+Entertainment[[#Totals],[Projected Cost]]</f>
        <v>0</v>
      </c>
      <c r="D73" s="40">
        <f>PersonalCare[[#Totals],[Actual Cost]]+Pets[[#Totals],[Actual Cost]]+Entertainment[[#Totals],[Actual Cost]]</f>
        <v>0</v>
      </c>
      <c r="E73" s="33"/>
      <c r="F73" s="15"/>
      <c r="G73" s="55"/>
      <c r="H73" s="56"/>
      <c r="I73" s="57"/>
      <c r="J73" s="61"/>
      <c r="K73" s="46"/>
      <c r="L73" s="46"/>
      <c r="M73" s="46"/>
    </row>
    <row r="74" spans="1:13" ht="24.95" customHeight="1">
      <c r="B74" s="36" t="s">
        <v>100</v>
      </c>
      <c r="C74" s="44">
        <f>Gifts[[#Totals],[Projected Cost]]</f>
        <v>0</v>
      </c>
      <c r="D74" s="41">
        <f>Gifts[[#Totals],[Actual Cost]]</f>
        <v>0</v>
      </c>
      <c r="E74" s="32"/>
      <c r="F74" s="15"/>
      <c r="G74" s="58"/>
      <c r="H74" s="59"/>
      <c r="I74" s="60"/>
      <c r="J74" s="61"/>
      <c r="K74" s="46"/>
      <c r="L74" s="46"/>
      <c r="M74" s="46"/>
    </row>
    <row r="75" spans="1:13" ht="24.95" customHeight="1">
      <c r="A75" s="5" t="s">
        <v>52</v>
      </c>
      <c r="C75" s="32"/>
      <c r="D75" s="32"/>
      <c r="F75" s="15"/>
      <c r="G75" s="55"/>
      <c r="H75" s="56"/>
      <c r="I75" s="57"/>
      <c r="J75" s="61"/>
      <c r="K75" s="46"/>
      <c r="L75" s="46"/>
      <c r="M75" s="46"/>
    </row>
    <row r="76" spans="1:13" ht="24.95" customHeight="1" thickBot="1">
      <c r="F76" s="15"/>
      <c r="G76" s="58"/>
      <c r="H76" s="59"/>
      <c r="I76" s="60"/>
      <c r="J76" s="61"/>
      <c r="K76" s="46"/>
      <c r="L76" s="46"/>
      <c r="M76" s="46"/>
    </row>
    <row r="77" spans="1:13" ht="24.95" customHeight="1" thickBot="1">
      <c r="B77" s="48" t="s">
        <v>107</v>
      </c>
      <c r="C77" s="49">
        <f>C8-C71-C72-C73-C74</f>
        <v>0</v>
      </c>
      <c r="D77" s="50">
        <f>C8-D71-D72-D73-D74</f>
        <v>0</v>
      </c>
      <c r="F77" s="15"/>
      <c r="G77" s="46"/>
      <c r="H77" s="46"/>
      <c r="I77" s="46"/>
      <c r="J77" s="46"/>
      <c r="K77" s="46"/>
      <c r="L77" s="46"/>
      <c r="M77" s="46"/>
    </row>
    <row r="78" spans="1:13" ht="24.95" customHeight="1">
      <c r="F78" s="15"/>
      <c r="G78" s="46"/>
      <c r="H78" s="46"/>
      <c r="I78" s="46"/>
      <c r="J78" s="46"/>
      <c r="K78" s="46"/>
      <c r="L78" s="46"/>
      <c r="M78" s="46"/>
    </row>
    <row r="79" spans="1:13" ht="24.95" customHeight="1">
      <c r="F79" s="15"/>
      <c r="G79" s="54"/>
      <c r="H79" s="54"/>
      <c r="I79" s="54"/>
      <c r="J79" s="54"/>
    </row>
    <row r="80" spans="1:13" ht="24.95" customHeight="1">
      <c r="F80" s="15"/>
    </row>
    <row r="83" spans="2:5">
      <c r="B83" s="53"/>
      <c r="C83" s="53"/>
      <c r="D83" s="53"/>
      <c r="E83" s="53"/>
    </row>
  </sheetData>
  <sheetProtection formatCells="0"/>
  <mergeCells count="32">
    <mergeCell ref="I12:I13"/>
    <mergeCell ref="B10:B11"/>
    <mergeCell ref="G4:J4"/>
    <mergeCell ref="G6:G7"/>
    <mergeCell ref="G8:G9"/>
    <mergeCell ref="G10:G11"/>
    <mergeCell ref="J8:J9"/>
    <mergeCell ref="J10:J11"/>
    <mergeCell ref="B4:C4"/>
    <mergeCell ref="J6:J7"/>
    <mergeCell ref="H6:H7"/>
    <mergeCell ref="I6:I7"/>
    <mergeCell ref="H8:H9"/>
    <mergeCell ref="I8:I9"/>
    <mergeCell ref="H10:H11"/>
    <mergeCell ref="I10:I11"/>
    <mergeCell ref="J12:J13"/>
    <mergeCell ref="B83:E83"/>
    <mergeCell ref="G79:J79"/>
    <mergeCell ref="G75:I76"/>
    <mergeCell ref="J75:J76"/>
    <mergeCell ref="J71:J72"/>
    <mergeCell ref="J73:J74"/>
    <mergeCell ref="G73:I74"/>
    <mergeCell ref="G71:I72"/>
    <mergeCell ref="G28:J28"/>
    <mergeCell ref="B29:E29"/>
    <mergeCell ref="B39:E39"/>
    <mergeCell ref="B47:E47"/>
    <mergeCell ref="B52:E52"/>
    <mergeCell ref="G12:G13"/>
    <mergeCell ref="H12:H13"/>
  </mergeCells>
  <conditionalFormatting sqref="D71">
    <cfRule type="cellIs" dxfId="130" priority="10" operator="greaterThan">
      <formula>$J$6</formula>
    </cfRule>
  </conditionalFormatting>
  <conditionalFormatting sqref="C71">
    <cfRule type="cellIs" dxfId="129" priority="9" operator="greaterThan">
      <formula>$J$6</formula>
    </cfRule>
  </conditionalFormatting>
  <conditionalFormatting sqref="C72">
    <cfRule type="cellIs" dxfId="128" priority="8" operator="lessThan">
      <formula>$J$8</formula>
    </cfRule>
  </conditionalFormatting>
  <conditionalFormatting sqref="D72">
    <cfRule type="cellIs" dxfId="127" priority="7" operator="lessThan">
      <formula>$J$8</formula>
    </cfRule>
  </conditionalFormatting>
  <conditionalFormatting sqref="C73">
    <cfRule type="cellIs" dxfId="126" priority="6" operator="greaterThan">
      <formula>$J$10</formula>
    </cfRule>
  </conditionalFormatting>
  <conditionalFormatting sqref="D73">
    <cfRule type="cellIs" dxfId="125" priority="5" operator="greaterThan">
      <formula>$J$10</formula>
    </cfRule>
  </conditionalFormatting>
  <conditionalFormatting sqref="C77">
    <cfRule type="cellIs" dxfId="124" priority="4" operator="greaterThan">
      <formula>0</formula>
    </cfRule>
    <cfRule type="cellIs" dxfId="123" priority="3" operator="lessThan">
      <formula>0</formula>
    </cfRule>
  </conditionalFormatting>
  <conditionalFormatting sqref="D77">
    <cfRule type="cellIs" dxfId="122" priority="2" operator="lessThan">
      <formula>0</formula>
    </cfRule>
    <cfRule type="cellIs" dxfId="121" priority="1" operator="greaterThan">
      <formula>0</formula>
    </cfRule>
  </conditionalFormatting>
  <dataValidations count="12">
    <dataValidation allowBlank="1" showInputMessage="1" showErrorMessage="1" prompt="Create a Personal Monthly Budget in this worksheet. Helpful instructions on how to use this worksheet are in cells in this column. Arrow down to get started." sqref="A1" xr:uid="{535C1FB4-69DA-478A-9C24-451D9BD5B386}"/>
    <dataValidation allowBlank="1" showInputMessage="1" showErrorMessage="1" prompt="Title of this worksheet is in cell C2. Next instruction is in cell A4." sqref="A2" xr:uid="{B4FABB03-3192-4386-8C0C-14BCEBFC58A9}"/>
    <dataValidation allowBlank="1" showInputMessage="1" showErrorMessage="1" prompt="Projected Monthly Income label is in cell at right. Enter Income 1 in cell C5 and Extra Income in C6 to calculate Total monthly income in C7. Next instruction is in cell A7." sqref="A4" xr:uid="{37ECE25A-D750-4901-9936-FA0425D6DFC1}"/>
    <dataValidation allowBlank="1" showInputMessage="1" showErrorMessage="1" prompt="Projected Balance is auto calculated in cell H4, Actual Balance in H6, and Difference in H8. Next instruction is in cell A9." sqref="A8" xr:uid="{30295BAD-27FA-449C-8A78-ECFC2ACE1A2B}"/>
    <dataValidation allowBlank="1" showInputMessage="1" showErrorMessage="1" prompt="Actual Monthly Income label is in cell at right. Enter Income 1 in cell C10 and Extra Income in C11 to calculate Total monthly income in C12. Next instruction is in cell A14." sqref="A10" xr:uid="{23FC07BB-1058-4403-A6BB-F2E3DAB6391D}"/>
    <dataValidation allowBlank="1" showInputMessage="1" showErrorMessage="1" prompt="Enter details in Housing table starting in cell at right and in Entertainment table starting in cell G14. Next instruction is in cell A27." sqref="A16" xr:uid="{DCC6E90E-6B90-466F-863D-46F7DA3C4296}"/>
    <dataValidation allowBlank="1" showInputMessage="1" showErrorMessage="1" prompt="Enter details in Transportation table starting in cell at right and in Loans table starting in cell G26. Next instruction is in cell A37." sqref="A29" xr:uid="{AFC8D67D-8805-4E04-8494-156CF7945383}"/>
    <dataValidation allowBlank="1" showInputMessage="1" showErrorMessage="1" prompt="Enter details in Insurance table starting in cell at right and in Taxes table starting in cell G35. Next instruction is in cell A44." sqref="A39" xr:uid="{34699D58-6783-4DA8-AD00-EB6D5B4F4886}"/>
    <dataValidation allowBlank="1" showInputMessage="1" showErrorMessage="1" prompt="Enter details in Food table starting in cell at right and in Savings table starting in cell G42. Next instruction is in cell A50." sqref="A46" xr:uid="{E10C94B7-CAAB-4591-99E4-5A50789CA061}"/>
    <dataValidation allowBlank="1" showInputMessage="1" showErrorMessage="1" prompt="Enter details in Pets table starting in cell at right and in Gifts table starting in cell G48. Next instruction is in cell A58." sqref="A52" xr:uid="{2288A180-A788-4190-A6AF-985B4E7FF023}"/>
    <dataValidation allowBlank="1" showInputMessage="1" showErrorMessage="1" prompt="Enter details in Personal Care table starting in cell at right and in Legal table starting in cell G54. Next instruction is in cell A61." sqref="A72" xr:uid="{4D40684C-D56F-4273-B2CC-5C8947747B1A}"/>
    <dataValidation allowBlank="1" showInputMessage="1" showErrorMessage="1" prompt="Total Projected Cost is auto calculated in cell J61, Total Actual Cost in J63, and Total Difference in J65." sqref="A75" xr:uid="{7663E59F-1158-4833-8ADA-EE341AD75E0A}"/>
  </dataValidations>
  <printOptions horizontalCentered="1"/>
  <pageMargins left="0.4" right="0.4" top="0.4" bottom="0.4" header="0.3" footer="0.3"/>
  <pageSetup scale="81" fitToHeight="0" orientation="portrait" r:id="rId1"/>
  <headerFooter differentFirst="1">
    <oddFooter>Page &amp;P of &amp;N</oddFooter>
  </headerFooter>
  <ignoredErrors>
    <ignoredError sqref="J19:J26 E32:E34 E41:E44 E49:E50 J17 E36:E37" emptyCellReference="1"/>
  </ignoredErrors>
  <drawing r:id="rId2"/>
  <tableParts count="11">
    <tablePart r:id="rId3"/>
    <tablePart r:id="rId4"/>
    <tablePart r:id="rId5"/>
    <tablePart r:id="rId6"/>
    <tablePart r:id="rId7"/>
    <tablePart r:id="rId8"/>
    <tablePart r:id="rId9"/>
    <tablePart r:id="rId10"/>
    <tablePart r:id="rId11"/>
    <tablePart r:id="rId12"/>
    <tablePart r:id="rId1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1c2eb7a32e66fb6e4260f3771546a5e2">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04e1f6479c48b08974ba73b5ca973489"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Props1.xml><?xml version="1.0" encoding="utf-8"?>
<ds:datastoreItem xmlns:ds="http://schemas.openxmlformats.org/officeDocument/2006/customXml" ds:itemID="{EB46AF36-0E29-43D5-9042-907F679B35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D6369F-E7E4-4C61-9F47-33FFE80F8E11}">
  <ds:schemaRefs>
    <ds:schemaRef ds:uri="http://schemas.microsoft.com/sharepoint/v3/contenttype/forms"/>
  </ds:schemaRefs>
</ds:datastoreItem>
</file>

<file path=customXml/itemProps3.xml><?xml version="1.0" encoding="utf-8"?>
<ds:datastoreItem xmlns:ds="http://schemas.openxmlformats.org/officeDocument/2006/customXml" ds:itemID="{E4E4917D-B4E2-41EC-A344-CAB929C318ED}">
  <ds:schemaRefs>
    <ds:schemaRef ds:uri="http://schemas.microsoft.com/office/2006/metadata/properties"/>
    <ds:schemaRef ds:uri="http://schemas.microsoft.com/office/infopath/2007/PartnerControls"/>
    <ds:schemaRef ds:uri="71af3243-3dd4-4a8d-8c0d-dd76da1f02a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Start</vt:lpstr>
      <vt:lpstr>MMMYYYY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2019-03-18T20:41:36Z</dcterms:created>
  <dcterms:modified xsi:type="dcterms:W3CDTF">2020-11-15T11:22:14Z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